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Bảng Kê/2024/Mầm non KQ + THCS Kiến Phúc/"/>
    </mc:Choice>
  </mc:AlternateContent>
  <xr:revisionPtr revIDLastSave="0" documentId="13_ncr:1_{B538036A-4CD1-2445-9627-1AE6BFC06446}" xr6:coauthVersionLast="47" xr6:coauthVersionMax="47" xr10:uidLastSave="{00000000-0000-0000-0000-000000000000}"/>
  <bookViews>
    <workbookView xWindow="0" yWindow="760" windowWidth="27260" windowHeight="17180" xr2:uid="{00000000-000D-0000-FFFF-FFFF00000000}"/>
  </bookViews>
  <sheets>
    <sheet name="mn kiến quốc" sheetId="1" r:id="rId1"/>
    <sheet name="THCS Kiến Phúc" sheetId="2" r:id="rId2"/>
    <sheet name="tổng hợp" sheetId="3" state="hidden" r:id="rId3"/>
  </sheets>
  <definedNames>
    <definedName name="_xlnm._FilterDatabase" localSheetId="0" hidden="1">'mn kiến quốc'!$A$4:$V$66</definedName>
    <definedName name="_xlnm._FilterDatabase" localSheetId="1" hidden="1">'THCS Kiến Phúc'!$A$4:$WWB$47</definedName>
    <definedName name="_xlnm._FilterDatabase" localSheetId="2" hidden="1">'tổng hợp'!$A$2:$U$2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2" l="1"/>
  <c r="U18" i="2"/>
  <c r="U37" i="1"/>
  <c r="E57" i="1" l="1"/>
  <c r="R36" i="3"/>
  <c r="R28" i="3"/>
  <c r="R21" i="3"/>
  <c r="R11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5" i="3"/>
  <c r="R34" i="3"/>
  <c r="R33" i="3"/>
  <c r="R32" i="3"/>
  <c r="R31" i="3"/>
  <c r="R30" i="3"/>
  <c r="R29" i="3"/>
  <c r="R27" i="3"/>
  <c r="R26" i="3"/>
  <c r="R25" i="3"/>
  <c r="R24" i="3"/>
  <c r="R23" i="3"/>
  <c r="R22" i="3"/>
  <c r="R20" i="3"/>
  <c r="R19" i="3"/>
  <c r="R18" i="3"/>
  <c r="R17" i="3"/>
  <c r="R16" i="3"/>
  <c r="R15" i="3"/>
  <c r="R14" i="3"/>
  <c r="R13" i="3"/>
  <c r="R12" i="3"/>
  <c r="R10" i="3"/>
  <c r="R9" i="3"/>
  <c r="R8" i="3"/>
  <c r="R7" i="3"/>
  <c r="R6" i="3"/>
  <c r="R5" i="3"/>
  <c r="R4" i="3"/>
  <c r="R41" i="2"/>
  <c r="R42" i="2"/>
  <c r="R43" i="2"/>
  <c r="R44" i="2"/>
  <c r="R45" i="2"/>
  <c r="R46" i="2"/>
  <c r="R40" i="2"/>
  <c r="R35" i="2"/>
  <c r="R38" i="2" s="1"/>
  <c r="R36" i="2"/>
  <c r="R37" i="2"/>
  <c r="R34" i="2"/>
  <c r="R6" i="2"/>
  <c r="R26" i="2"/>
  <c r="R7" i="2"/>
  <c r="R11" i="2"/>
  <c r="R21" i="2"/>
  <c r="R12" i="2"/>
  <c r="R13" i="2"/>
  <c r="R14" i="2"/>
  <c r="R17" i="2"/>
  <c r="R18" i="2"/>
  <c r="R22" i="2"/>
  <c r="R23" i="2"/>
  <c r="R27" i="2"/>
  <c r="R28" i="2"/>
  <c r="R31" i="2"/>
  <c r="R10" i="2"/>
  <c r="R60" i="1"/>
  <c r="R61" i="1"/>
  <c r="R62" i="1"/>
  <c r="R63" i="1"/>
  <c r="R64" i="1"/>
  <c r="R65" i="1"/>
  <c r="R59" i="1"/>
  <c r="R52" i="1"/>
  <c r="R53" i="1"/>
  <c r="R54" i="1"/>
  <c r="R55" i="1"/>
  <c r="R56" i="1"/>
  <c r="R51" i="1"/>
  <c r="R12" i="1"/>
  <c r="R13" i="1"/>
  <c r="R6" i="1"/>
  <c r="R29" i="1"/>
  <c r="R30" i="1"/>
  <c r="R9" i="1"/>
  <c r="R14" i="1"/>
  <c r="R15" i="1"/>
  <c r="R16" i="1"/>
  <c r="R17" i="1"/>
  <c r="R18" i="1"/>
  <c r="R28" i="1"/>
  <c r="R19" i="1"/>
  <c r="R40" i="1"/>
  <c r="R22" i="1"/>
  <c r="R25" i="1"/>
  <c r="R20" i="1"/>
  <c r="R21" i="1"/>
  <c r="R31" i="1"/>
  <c r="R35" i="1"/>
  <c r="R32" i="1"/>
  <c r="R36" i="1"/>
  <c r="R41" i="1"/>
  <c r="R42" i="1"/>
  <c r="R43" i="1"/>
  <c r="R44" i="1"/>
  <c r="R45" i="1"/>
  <c r="R48" i="1"/>
  <c r="R37" i="1"/>
  <c r="R57" i="1" l="1"/>
  <c r="R47" i="2"/>
  <c r="R66" i="1"/>
  <c r="R68" i="3"/>
  <c r="R32" i="2"/>
  <c r="R49" i="1"/>
  <c r="R50" i="2" l="1"/>
  <c r="R56" i="2" s="1"/>
  <c r="U56" i="2" s="1"/>
  <c r="R69" i="1"/>
  <c r="R73" i="1" s="1"/>
  <c r="U73" i="1" s="1"/>
</calcChain>
</file>

<file path=xl/sharedStrings.xml><?xml version="1.0" encoding="utf-8"?>
<sst xmlns="http://schemas.openxmlformats.org/spreadsheetml/2006/main" count="553" uniqueCount="178">
  <si>
    <t>BẢNG TỔNG HỢP VẬT TƯ VÀ CHÊNH LỆCH GIÁ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</si>
  <si>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</si>
  <si>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</si>
  <si>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</si>
  <si>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</si>
  <si>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</si>
  <si>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</si>
  <si>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</si>
  <si>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</si>
  <si>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</si>
  <si>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</si>
  <si>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TỔNG VẬT LIỆU</t>
  </si>
  <si>
    <t>II</t>
  </si>
  <si>
    <t>NHÂN CÔNG</t>
  </si>
  <si>
    <t>TỔNG NHÂN CÔNG</t>
  </si>
  <si>
    <t>III</t>
  </si>
  <si>
    <t>MÁY THI CÔNG</t>
  </si>
  <si>
    <t>TỔNG MÁY THI CÔNG</t>
  </si>
  <si>
    <t>CÔNG TRÌNH : SỬA CHỮA TRƯỜNG MẦM NON XÃ KIẾN QUỐC, HUYỆN KIẾN THỤY ĐỂ KHẮC PHỤC HẬU QUẢ SAU BÃO SỐ 3 (YAGI)</t>
  </si>
  <si>
    <t>HỆ THỐNG MÁI VÀ TRẦN NHÀ DÃY NHÀ HIỆU BỘ + PHÒNG HỌC; HỆ THỐNG MÁI TÔN DÃY NHÀ LỚP HỌC 2 TẦNG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</si>
  <si>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</si>
  <si>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</si>
  <si>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</si>
  <si>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</si>
  <si>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</si>
  <si>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</si>
  <si>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Chênh lệch_x000D_
(đ)</t>
  </si>
  <si>
    <t>TT</t>
  </si>
  <si>
    <t>Thay thế tôn úp nóc</t>
  </si>
  <si>
    <t>m</t>
  </si>
  <si>
    <t>Lắp đặt nậm sứ chống sét</t>
  </si>
  <si>
    <t>quả</t>
  </si>
  <si>
    <t>Cầu chắn rác inox D80</t>
  </si>
  <si>
    <t>cái</t>
  </si>
  <si>
    <t>C3223BK</t>
  </si>
  <si>
    <t>Bê tông bọt khí chống nóng</t>
  </si>
  <si>
    <t>m3</t>
  </si>
  <si>
    <t>A25.0065</t>
  </si>
  <si>
    <t>Bột đá</t>
  </si>
  <si>
    <t>kg</t>
  </si>
  <si>
    <t>A24.0900</t>
  </si>
  <si>
    <t>Bu lông</t>
  </si>
  <si>
    <t>A24.0176</t>
  </si>
  <si>
    <t>Cát mịn Ml=1,5-2</t>
  </si>
  <si>
    <t>A33.0345</t>
  </si>
  <si>
    <t>Cồn rửa</t>
  </si>
  <si>
    <t>A33.1305</t>
  </si>
  <si>
    <t>Công tắc 3 hạt</t>
  </si>
  <si>
    <t>A25.0154</t>
  </si>
  <si>
    <t>Củi đun</t>
  </si>
  <si>
    <t>A33.1642</t>
  </si>
  <si>
    <t>Cút 45 độ D90</t>
  </si>
  <si>
    <t>Cút 90 độ D90</t>
  </si>
  <si>
    <t>A33.0065</t>
  </si>
  <si>
    <t>Dây dẫn điện 1x1.5mm2</t>
  </si>
  <si>
    <t>A33.0035</t>
  </si>
  <si>
    <t>Đèn panel tấm 600x600mm</t>
  </si>
  <si>
    <t>bộ</t>
  </si>
  <si>
    <t>A25.0253</t>
  </si>
  <si>
    <t>Gỗ kê</t>
  </si>
  <si>
    <t>A25.0285</t>
  </si>
  <si>
    <t>Giấy dầu</t>
  </si>
  <si>
    <t>m2</t>
  </si>
  <si>
    <t>A33.0059</t>
  </si>
  <si>
    <t>Hộp nối phân dây 100x100mm</t>
  </si>
  <si>
    <t>A33.0568</t>
  </si>
  <si>
    <t>Keo dán</t>
  </si>
  <si>
    <t>A24.0931</t>
  </si>
  <si>
    <t>Khí gas</t>
  </si>
  <si>
    <t>A25.03071</t>
  </si>
  <si>
    <t>Móc sắt đệm</t>
  </si>
  <si>
    <t>A25.0321</t>
  </si>
  <si>
    <t>Mũi khoan hợp kim d24mm</t>
  </si>
  <si>
    <t>A25.0326</t>
  </si>
  <si>
    <t>Mũi khoan hợp kim d80mm</t>
  </si>
  <si>
    <t>A24.0524</t>
  </si>
  <si>
    <t>Nước</t>
  </si>
  <si>
    <t>lít</t>
  </si>
  <si>
    <t>A25.0362</t>
  </si>
  <si>
    <t>Nhựa bitum số 4</t>
  </si>
  <si>
    <t>A33.0346</t>
  </si>
  <si>
    <t>Nhựa dán</t>
  </si>
  <si>
    <t>A24.0001</t>
  </si>
  <si>
    <t>Ô xy</t>
  </si>
  <si>
    <t>chai</t>
  </si>
  <si>
    <t>A33.0043</t>
  </si>
  <si>
    <t>Ống gen D20</t>
  </si>
  <si>
    <t>A33.0338</t>
  </si>
  <si>
    <t>Ống PVC-C2-DN90</t>
  </si>
  <si>
    <t>A25.0371</t>
  </si>
  <si>
    <t>Que hàn</t>
  </si>
  <si>
    <t>A24.0543</t>
  </si>
  <si>
    <t>A25.0523</t>
  </si>
  <si>
    <t>Tấm thạch cao 9mm</t>
  </si>
  <si>
    <t>A25.0524</t>
  </si>
  <si>
    <t>Tiren + Ecu 6</t>
  </si>
  <si>
    <t>A25.0418</t>
  </si>
  <si>
    <t>Tôn úp nóc</t>
  </si>
  <si>
    <t>A25.0417</t>
  </si>
  <si>
    <t>Tôn xốp chống nóng</t>
  </si>
  <si>
    <t>A25.0447</t>
  </si>
  <si>
    <t>Thép dàn giáo</t>
  </si>
  <si>
    <t>A24.0712</t>
  </si>
  <si>
    <t>Thép hình</t>
  </si>
  <si>
    <t>A25.0521</t>
  </si>
  <si>
    <t>Thép mạ kẽm C14</t>
  </si>
  <si>
    <t>A25.0520</t>
  </si>
  <si>
    <t>Thép mạ kẽm U25</t>
  </si>
  <si>
    <t>A25.0522</t>
  </si>
  <si>
    <t>Thép mạ kẽm V20x22</t>
  </si>
  <si>
    <t>A24.0796A</t>
  </si>
  <si>
    <t>Xi măng PCB40</t>
  </si>
  <si>
    <t>SB.91511</t>
  </si>
  <si>
    <t>Bốc xếp vận chuyển phế thải các loại</t>
  </si>
  <si>
    <t>N1.30</t>
  </si>
  <si>
    <t>Nhân công 3,0/7 - Nhóm 1</t>
  </si>
  <si>
    <t>công</t>
  </si>
  <si>
    <t>N1.35</t>
  </si>
  <si>
    <t>Nhân công 3,5/7 - Nhóm 1</t>
  </si>
  <si>
    <t>N2.35</t>
  </si>
  <si>
    <t>Nhân công 3,5/7 - Nhóm 2</t>
  </si>
  <si>
    <t>N1.40</t>
  </si>
  <si>
    <t>Nhân công 4,0/7 - Nhóm 1</t>
  </si>
  <si>
    <t>N2.40</t>
  </si>
  <si>
    <t>Nhân công 4,0/7 - Nhóm 2</t>
  </si>
  <si>
    <t>M102.0302</t>
  </si>
  <si>
    <t>Cần cẩu bánh xích 10T</t>
  </si>
  <si>
    <t>ca</t>
  </si>
  <si>
    <t>M25.0031</t>
  </si>
  <si>
    <t>Kích thủy lực 5T</t>
  </si>
  <si>
    <t>M112.4003</t>
  </si>
  <si>
    <t>Máy hàn xoay chiều - công suất : 23,0 kW</t>
  </si>
  <si>
    <t>M112.1701</t>
  </si>
  <si>
    <t>Máy khoan bê tông cầm tay - công suất : 0,62 kW</t>
  </si>
  <si>
    <t>M112.1705</t>
  </si>
  <si>
    <t>Máy khoan bê tông cầm tay - công suất : 1,50 kW</t>
  </si>
  <si>
    <t>M106.0105</t>
  </si>
  <si>
    <t>Ô tô vận tải thùng - trọng tải : 5,0 T</t>
  </si>
  <si>
    <t>M102.1107</t>
  </si>
  <si>
    <t>Tời điện - sức kéo : 5,0 T</t>
  </si>
  <si>
    <t>Thành tiền
(đ)</t>
  </si>
  <si>
    <t>dự toán</t>
  </si>
  <si>
    <t>CÔNG TRÌNH : SỬA CHỮA TRƯỜNG THCS KIẾN PHÚC, HUYỆN KIẾN THỤY ĐỂ KHẮC PHỤC HẬU QUẢ SAU BÃO SỐ 3 (YAGI)</t>
  </si>
  <si>
    <t>HỆ THỐNG MÁI CÁC DÃY NHÀ LỚP HỌC 2 TẦNG (KHU KIẾN QUỐC)</t>
  </si>
  <si>
    <t>A24.0180</t>
  </si>
  <si>
    <t>Cát vàng</t>
  </si>
  <si>
    <t>A24.0293</t>
  </si>
  <si>
    <t>Dây thép</t>
  </si>
  <si>
    <t>A24.0008</t>
  </si>
  <si>
    <t>Đá 1x2</t>
  </si>
  <si>
    <t>A24.0054</t>
  </si>
  <si>
    <t>Đinh</t>
  </si>
  <si>
    <t>A24.0406</t>
  </si>
  <si>
    <t>Gỗ chống</t>
  </si>
  <si>
    <t>A24.0404</t>
  </si>
  <si>
    <t>Gỗ đà nẹp</t>
  </si>
  <si>
    <t>A24.0418</t>
  </si>
  <si>
    <t>Gỗ ván</t>
  </si>
  <si>
    <t>A25.0527</t>
  </si>
  <si>
    <t>Sơn lót</t>
  </si>
  <si>
    <t>A25.0528</t>
  </si>
  <si>
    <t>Sơn phủ</t>
  </si>
  <si>
    <t>Tôn múi</t>
  </si>
  <si>
    <t>A24.0738</t>
  </si>
  <si>
    <t>Thép tròn D&lt;=10mm</t>
  </si>
  <si>
    <t>A24.0739</t>
  </si>
  <si>
    <t>Thép tròn D&lt;=18mm</t>
  </si>
  <si>
    <t>N2.30</t>
  </si>
  <si>
    <t>Nhân công 3,0/7 - Nhóm 2</t>
  </si>
  <si>
    <t>M112.2601</t>
  </si>
  <si>
    <t>Máy cắt uốn cốt thép - công suất : 5,0 kW</t>
  </si>
  <si>
    <t>M112.1301</t>
  </si>
  <si>
    <t>Máy đầm bê tông, dầm dùi - công suất : 1,5 kW</t>
  </si>
  <si>
    <t>M104.0102</t>
  </si>
  <si>
    <t>Máy trộn bê tông - dung tích : 250,0 lít</t>
  </si>
  <si>
    <t>MN KQ</t>
  </si>
  <si>
    <t>THCS KP</t>
  </si>
  <si>
    <t>Nậm sứ chống sét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</si>
</sst>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##0;\-#,##0.##0"/>
    <numFmt numFmtId="166" formatCode="_-* #,##0_-;\-* #,##0_-;_-* &quot;-&quot;??_-;_-@_-"/>
  </numFmts>
  <fonts count="14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b/>
      <sz val="15"/>
      <name val="Times New Roman"/>
      <family val="1"/>
      <charset val="163"/>
    </font>
    <font>
      <sz val="8.25"/>
      <name val="Microsoft Sans Serif"/>
      <family val="2"/>
      <charset val="163"/>
    </font>
    <font>
      <b/>
      <sz val="12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8"/>
      <name val="Arial"/>
      <family val="2"/>
      <charset val="163"/>
    </font>
    <font>
      <sz val="11"/>
      <name val="Arial Narrow"/>
      <family val="2"/>
      <charset val="163"/>
    </font>
  </fonts>
  <fills count="7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165" fontId="7" fillId="0" borderId="4" xfId="0" applyNumberFormat="1" applyFont="1" applyBorder="1" applyAlignment="1" applyProtection="1">
      <alignment vertical="center" wrapText="1"/>
      <protection locked="0"/>
    </xf>
    <xf numFmtId="3" fontId="7" fillId="0" borderId="4" xfId="0" applyNumberFormat="1" applyFont="1" applyBorder="1" applyAlignment="1" applyProtection="1">
      <alignment vertical="center" wrapText="1"/>
      <protection locked="0"/>
    </xf>
    <xf numFmtId="3" fontId="7" fillId="3" borderId="4" xfId="0" applyNumberFormat="1" applyFont="1" applyFill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165" fontId="6" fillId="0" borderId="6" xfId="0" applyNumberFormat="1" applyFont="1" applyBorder="1" applyAlignment="1" applyProtection="1">
      <alignment vertical="center" wrapText="1"/>
      <protection locked="0"/>
    </xf>
    <xf numFmtId="3" fontId="6" fillId="0" borderId="6" xfId="0" applyNumberFormat="1" applyFont="1" applyBorder="1" applyAlignment="1" applyProtection="1">
      <alignment vertical="center" wrapText="1"/>
      <protection locked="0"/>
    </xf>
    <xf numFmtId="3" fontId="6" fillId="3" borderId="6" xfId="0" applyNumberFormat="1" applyFont="1" applyFill="1" applyBorder="1" applyAlignment="1" applyProtection="1">
      <alignment vertical="center" wrapText="1"/>
      <protection locked="0"/>
    </xf>
    <xf numFmtId="166" fontId="3" fillId="0" borderId="0" xfId="1" applyNumberFormat="1" applyFont="1" applyAlignment="1" applyProtection="1">
      <alignment vertical="center" wrapText="1"/>
      <protection locked="0"/>
    </xf>
    <xf numFmtId="3" fontId="3" fillId="0" borderId="0" xfId="0" applyNumberFormat="1" applyFont="1" applyAlignment="1" applyProtection="1">
      <alignment vertical="center" wrapText="1"/>
      <protection locked="0"/>
    </xf>
    <xf numFmtId="166" fontId="3" fillId="0" borderId="0" xfId="0" applyNumberFormat="1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1" fillId="4" borderId="2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165" fontId="12" fillId="0" borderId="4" xfId="0" applyNumberFormat="1" applyFont="1" applyBorder="1" applyAlignment="1" applyProtection="1">
      <alignment horizontal="center" vertical="center" wrapText="1"/>
      <protection locked="0"/>
    </xf>
    <xf numFmtId="3" fontId="12" fillId="0" borderId="4" xfId="0" applyNumberFormat="1" applyFont="1" applyBorder="1" applyAlignment="1" applyProtection="1">
      <alignment horizontal="center" vertical="center" wrapText="1"/>
      <protection locked="0"/>
    </xf>
    <xf numFmtId="3" fontId="1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165" fontId="13" fillId="0" borderId="4" xfId="0" applyNumberFormat="1" applyFont="1" applyBorder="1" applyAlignment="1" applyProtection="1">
      <alignment vertical="center" wrapText="1"/>
      <protection locked="0"/>
    </xf>
    <xf numFmtId="3" fontId="13" fillId="0" borderId="4" xfId="0" applyNumberFormat="1" applyFont="1" applyBorder="1" applyAlignment="1" applyProtection="1">
      <alignment vertical="center" wrapText="1"/>
      <protection locked="0"/>
    </xf>
    <xf numFmtId="3" fontId="13" fillId="5" borderId="4" xfId="0" applyNumberFormat="1" applyFont="1" applyFill="1" applyBorder="1" applyAlignment="1" applyProtection="1">
      <alignment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165" fontId="12" fillId="0" borderId="6" xfId="0" applyNumberFormat="1" applyFont="1" applyBorder="1" applyAlignment="1" applyProtection="1">
      <alignment vertical="center" wrapText="1"/>
      <protection locked="0"/>
    </xf>
    <xf numFmtId="3" fontId="12" fillId="0" borderId="6" xfId="0" applyNumberFormat="1" applyFont="1" applyBorder="1" applyAlignment="1" applyProtection="1">
      <alignment vertical="center" wrapText="1"/>
      <protection locked="0"/>
    </xf>
    <xf numFmtId="3" fontId="12" fillId="5" borderId="6" xfId="0" applyNumberFormat="1" applyFont="1" applyFill="1" applyBorder="1" applyAlignment="1" applyProtection="1">
      <alignment vertical="center" wrapText="1"/>
      <protection locked="0"/>
    </xf>
    <xf numFmtId="3" fontId="9" fillId="0" borderId="0" xfId="0" applyNumberFormat="1" applyFont="1" applyAlignment="1" applyProtection="1">
      <alignment vertical="center" wrapText="1"/>
      <protection locked="0"/>
    </xf>
    <xf numFmtId="165" fontId="3" fillId="0" borderId="0" xfId="0" applyNumberFormat="1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7" fillId="6" borderId="3" xfId="0" applyFont="1" applyFill="1" applyBorder="1" applyAlignment="1" applyProtection="1">
      <alignment horizontal="center" vertical="center" wrapText="1"/>
      <protection locked="0"/>
    </xf>
    <xf numFmtId="0" fontId="7" fillId="6" borderId="4" xfId="0" applyFont="1" applyFill="1" applyBorder="1" applyAlignment="1" applyProtection="1">
      <alignment horizontal="center" vertical="center" wrapText="1"/>
      <protection locked="0"/>
    </xf>
    <xf numFmtId="0" fontId="7" fillId="6" borderId="4" xfId="0" applyFont="1" applyFill="1" applyBorder="1" applyAlignment="1" applyProtection="1">
      <alignment vertical="center" wrapText="1"/>
      <protection locked="0"/>
    </xf>
    <xf numFmtId="165" fontId="7" fillId="6" borderId="4" xfId="0" applyNumberFormat="1" applyFont="1" applyFill="1" applyBorder="1" applyAlignment="1" applyProtection="1">
      <alignment vertical="center" wrapText="1"/>
      <protection locked="0"/>
    </xf>
    <xf numFmtId="3" fontId="7" fillId="6" borderId="4" xfId="0" applyNumberFormat="1" applyFont="1" applyFill="1" applyBorder="1" applyAlignment="1" applyProtection="1">
      <alignment vertical="center" wrapText="1"/>
      <protection locked="0"/>
    </xf>
    <xf numFmtId="0" fontId="3" fillId="6" borderId="0" xfId="0" applyFont="1" applyFill="1" applyAlignment="1" applyProtection="1">
      <alignment vertical="center" wrapText="1"/>
      <protection locked="0"/>
    </xf>
    <xf numFmtId="165" fontId="3" fillId="6" borderId="0" xfId="0" applyNumberFormat="1" applyFont="1" applyFill="1" applyAlignment="1" applyProtection="1">
      <alignment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3"/>
  <sheetViews>
    <sheetView tabSelected="1" workbookViewId="0">
      <pane ySplit="4" topLeftCell="A5" activePane="bottomLeft" state="frozen"/>
      <selection pane="bottomLeft" activeCell="C4" sqref="C4:R6"/>
    </sheetView>
  </sheetViews>
  <sheetFormatPr baseColWidth="10" defaultColWidth="8.83203125" defaultRowHeight="11" x14ac:dyDescent="0.2"/>
  <cols>
    <col min="1" max="1" width="5.6640625" style="1" customWidth="1"/>
    <col min="2" max="2" width="12.5" style="1" hidden="1" customWidth="1"/>
    <col min="3" max="3" width="39.33203125" style="1" customWidth="1"/>
    <col min="4" max="4" width="10.33203125" style="1" customWidth="1"/>
    <col min="5" max="5" width="13.33203125" style="1" customWidth="1"/>
    <col min="6" max="9" width="13.33203125" style="1" hidden="1" customWidth="1"/>
    <col min="10" max="10" width="8.1640625" style="1" hidden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7" width="13.33203125" style="1" hidden="1" customWidth="1"/>
    <col min="18" max="18" width="13.33203125" style="1" customWidth="1"/>
    <col min="19" max="20" width="8.83203125" style="1" hidden="1" customWidth="1"/>
    <col min="21" max="21" width="9.33203125" style="1" bestFit="1" customWidth="1"/>
    <col min="22" max="255" width="8.83203125" style="1"/>
    <col min="256" max="256" width="5.6640625" style="1" customWidth="1"/>
    <col min="257" max="257" width="12.5" style="1" customWidth="1"/>
    <col min="258" max="258" width="39.33203125" style="1" customWidth="1"/>
    <col min="259" max="259" width="10.33203125" style="1" customWidth="1"/>
    <col min="260" max="261" width="13.33203125" style="1" customWidth="1"/>
    <col min="262" max="264" width="0" style="1" hidden="1" customWidth="1"/>
    <col min="265" max="265" width="8.1640625" style="1" customWidth="1"/>
    <col min="266" max="269" width="0" style="1" hidden="1" customWidth="1"/>
    <col min="270" max="270" width="13.33203125" style="1" customWidth="1"/>
    <col min="271" max="271" width="0" style="1" hidden="1" customWidth="1"/>
    <col min="272" max="273" width="13.33203125" style="1" customWidth="1"/>
    <col min="274" max="275" width="0" style="1" hidden="1" customWidth="1"/>
    <col min="276" max="276" width="9.6640625" style="1" bestFit="1" customWidth="1"/>
    <col min="277" max="511" width="8.83203125" style="1"/>
    <col min="512" max="512" width="5.6640625" style="1" customWidth="1"/>
    <col min="513" max="513" width="12.5" style="1" customWidth="1"/>
    <col min="514" max="514" width="39.33203125" style="1" customWidth="1"/>
    <col min="515" max="515" width="10.33203125" style="1" customWidth="1"/>
    <col min="516" max="517" width="13.33203125" style="1" customWidth="1"/>
    <col min="518" max="520" width="0" style="1" hidden="1" customWidth="1"/>
    <col min="521" max="521" width="8.1640625" style="1" customWidth="1"/>
    <col min="522" max="525" width="0" style="1" hidden="1" customWidth="1"/>
    <col min="526" max="526" width="13.33203125" style="1" customWidth="1"/>
    <col min="527" max="527" width="0" style="1" hidden="1" customWidth="1"/>
    <col min="528" max="529" width="13.33203125" style="1" customWidth="1"/>
    <col min="530" max="531" width="0" style="1" hidden="1" customWidth="1"/>
    <col min="532" max="532" width="9.6640625" style="1" bestFit="1" customWidth="1"/>
    <col min="533" max="767" width="8.83203125" style="1"/>
    <col min="768" max="768" width="5.6640625" style="1" customWidth="1"/>
    <col min="769" max="769" width="12.5" style="1" customWidth="1"/>
    <col min="770" max="770" width="39.33203125" style="1" customWidth="1"/>
    <col min="771" max="771" width="10.33203125" style="1" customWidth="1"/>
    <col min="772" max="773" width="13.33203125" style="1" customWidth="1"/>
    <col min="774" max="776" width="0" style="1" hidden="1" customWidth="1"/>
    <col min="777" max="777" width="8.1640625" style="1" customWidth="1"/>
    <col min="778" max="781" width="0" style="1" hidden="1" customWidth="1"/>
    <col min="782" max="782" width="13.33203125" style="1" customWidth="1"/>
    <col min="783" max="783" width="0" style="1" hidden="1" customWidth="1"/>
    <col min="784" max="785" width="13.33203125" style="1" customWidth="1"/>
    <col min="786" max="787" width="0" style="1" hidden="1" customWidth="1"/>
    <col min="788" max="788" width="9.6640625" style="1" bestFit="1" customWidth="1"/>
    <col min="789" max="1023" width="8.83203125" style="1"/>
    <col min="1024" max="1024" width="5.6640625" style="1" customWidth="1"/>
    <col min="1025" max="1025" width="12.5" style="1" customWidth="1"/>
    <col min="1026" max="1026" width="39.33203125" style="1" customWidth="1"/>
    <col min="1027" max="1027" width="10.33203125" style="1" customWidth="1"/>
    <col min="1028" max="1029" width="13.33203125" style="1" customWidth="1"/>
    <col min="1030" max="1032" width="0" style="1" hidden="1" customWidth="1"/>
    <col min="1033" max="1033" width="8.1640625" style="1" customWidth="1"/>
    <col min="1034" max="1037" width="0" style="1" hidden="1" customWidth="1"/>
    <col min="1038" max="1038" width="13.33203125" style="1" customWidth="1"/>
    <col min="1039" max="1039" width="0" style="1" hidden="1" customWidth="1"/>
    <col min="1040" max="1041" width="13.33203125" style="1" customWidth="1"/>
    <col min="1042" max="1043" width="0" style="1" hidden="1" customWidth="1"/>
    <col min="1044" max="1044" width="9.6640625" style="1" bestFit="1" customWidth="1"/>
    <col min="1045" max="1279" width="8.83203125" style="1"/>
    <col min="1280" max="1280" width="5.6640625" style="1" customWidth="1"/>
    <col min="1281" max="1281" width="12.5" style="1" customWidth="1"/>
    <col min="1282" max="1282" width="39.33203125" style="1" customWidth="1"/>
    <col min="1283" max="1283" width="10.33203125" style="1" customWidth="1"/>
    <col min="1284" max="1285" width="13.33203125" style="1" customWidth="1"/>
    <col min="1286" max="1288" width="0" style="1" hidden="1" customWidth="1"/>
    <col min="1289" max="1289" width="8.1640625" style="1" customWidth="1"/>
    <col min="1290" max="1293" width="0" style="1" hidden="1" customWidth="1"/>
    <col min="1294" max="1294" width="13.33203125" style="1" customWidth="1"/>
    <col min="1295" max="1295" width="0" style="1" hidden="1" customWidth="1"/>
    <col min="1296" max="1297" width="13.33203125" style="1" customWidth="1"/>
    <col min="1298" max="1299" width="0" style="1" hidden="1" customWidth="1"/>
    <col min="1300" max="1300" width="9.6640625" style="1" bestFit="1" customWidth="1"/>
    <col min="1301" max="1535" width="8.83203125" style="1"/>
    <col min="1536" max="1536" width="5.6640625" style="1" customWidth="1"/>
    <col min="1537" max="1537" width="12.5" style="1" customWidth="1"/>
    <col min="1538" max="1538" width="39.33203125" style="1" customWidth="1"/>
    <col min="1539" max="1539" width="10.33203125" style="1" customWidth="1"/>
    <col min="1540" max="1541" width="13.33203125" style="1" customWidth="1"/>
    <col min="1542" max="1544" width="0" style="1" hidden="1" customWidth="1"/>
    <col min="1545" max="1545" width="8.1640625" style="1" customWidth="1"/>
    <col min="1546" max="1549" width="0" style="1" hidden="1" customWidth="1"/>
    <col min="1550" max="1550" width="13.33203125" style="1" customWidth="1"/>
    <col min="1551" max="1551" width="0" style="1" hidden="1" customWidth="1"/>
    <col min="1552" max="1553" width="13.33203125" style="1" customWidth="1"/>
    <col min="1554" max="1555" width="0" style="1" hidden="1" customWidth="1"/>
    <col min="1556" max="1556" width="9.6640625" style="1" bestFit="1" customWidth="1"/>
    <col min="1557" max="1791" width="8.83203125" style="1"/>
    <col min="1792" max="1792" width="5.6640625" style="1" customWidth="1"/>
    <col min="1793" max="1793" width="12.5" style="1" customWidth="1"/>
    <col min="1794" max="1794" width="39.33203125" style="1" customWidth="1"/>
    <col min="1795" max="1795" width="10.33203125" style="1" customWidth="1"/>
    <col min="1796" max="1797" width="13.33203125" style="1" customWidth="1"/>
    <col min="1798" max="1800" width="0" style="1" hidden="1" customWidth="1"/>
    <col min="1801" max="1801" width="8.1640625" style="1" customWidth="1"/>
    <col min="1802" max="1805" width="0" style="1" hidden="1" customWidth="1"/>
    <col min="1806" max="1806" width="13.33203125" style="1" customWidth="1"/>
    <col min="1807" max="1807" width="0" style="1" hidden="1" customWidth="1"/>
    <col min="1808" max="1809" width="13.33203125" style="1" customWidth="1"/>
    <col min="1810" max="1811" width="0" style="1" hidden="1" customWidth="1"/>
    <col min="1812" max="1812" width="9.6640625" style="1" bestFit="1" customWidth="1"/>
    <col min="1813" max="2047" width="8.83203125" style="1"/>
    <col min="2048" max="2048" width="5.6640625" style="1" customWidth="1"/>
    <col min="2049" max="2049" width="12.5" style="1" customWidth="1"/>
    <col min="2050" max="2050" width="39.33203125" style="1" customWidth="1"/>
    <col min="2051" max="2051" width="10.33203125" style="1" customWidth="1"/>
    <col min="2052" max="2053" width="13.33203125" style="1" customWidth="1"/>
    <col min="2054" max="2056" width="0" style="1" hidden="1" customWidth="1"/>
    <col min="2057" max="2057" width="8.1640625" style="1" customWidth="1"/>
    <col min="2058" max="2061" width="0" style="1" hidden="1" customWidth="1"/>
    <col min="2062" max="2062" width="13.33203125" style="1" customWidth="1"/>
    <col min="2063" max="2063" width="0" style="1" hidden="1" customWidth="1"/>
    <col min="2064" max="2065" width="13.33203125" style="1" customWidth="1"/>
    <col min="2066" max="2067" width="0" style="1" hidden="1" customWidth="1"/>
    <col min="2068" max="2068" width="9.6640625" style="1" bestFit="1" customWidth="1"/>
    <col min="2069" max="2303" width="8.83203125" style="1"/>
    <col min="2304" max="2304" width="5.6640625" style="1" customWidth="1"/>
    <col min="2305" max="2305" width="12.5" style="1" customWidth="1"/>
    <col min="2306" max="2306" width="39.33203125" style="1" customWidth="1"/>
    <col min="2307" max="2307" width="10.33203125" style="1" customWidth="1"/>
    <col min="2308" max="2309" width="13.33203125" style="1" customWidth="1"/>
    <col min="2310" max="2312" width="0" style="1" hidden="1" customWidth="1"/>
    <col min="2313" max="2313" width="8.1640625" style="1" customWidth="1"/>
    <col min="2314" max="2317" width="0" style="1" hidden="1" customWidth="1"/>
    <col min="2318" max="2318" width="13.33203125" style="1" customWidth="1"/>
    <col min="2319" max="2319" width="0" style="1" hidden="1" customWidth="1"/>
    <col min="2320" max="2321" width="13.33203125" style="1" customWidth="1"/>
    <col min="2322" max="2323" width="0" style="1" hidden="1" customWidth="1"/>
    <col min="2324" max="2324" width="9.6640625" style="1" bestFit="1" customWidth="1"/>
    <col min="2325" max="2559" width="8.83203125" style="1"/>
    <col min="2560" max="2560" width="5.6640625" style="1" customWidth="1"/>
    <col min="2561" max="2561" width="12.5" style="1" customWidth="1"/>
    <col min="2562" max="2562" width="39.33203125" style="1" customWidth="1"/>
    <col min="2563" max="2563" width="10.33203125" style="1" customWidth="1"/>
    <col min="2564" max="2565" width="13.33203125" style="1" customWidth="1"/>
    <col min="2566" max="2568" width="0" style="1" hidden="1" customWidth="1"/>
    <col min="2569" max="2569" width="8.1640625" style="1" customWidth="1"/>
    <col min="2570" max="2573" width="0" style="1" hidden="1" customWidth="1"/>
    <col min="2574" max="2574" width="13.33203125" style="1" customWidth="1"/>
    <col min="2575" max="2575" width="0" style="1" hidden="1" customWidth="1"/>
    <col min="2576" max="2577" width="13.33203125" style="1" customWidth="1"/>
    <col min="2578" max="2579" width="0" style="1" hidden="1" customWidth="1"/>
    <col min="2580" max="2580" width="9.6640625" style="1" bestFit="1" customWidth="1"/>
    <col min="2581" max="2815" width="8.83203125" style="1"/>
    <col min="2816" max="2816" width="5.6640625" style="1" customWidth="1"/>
    <col min="2817" max="2817" width="12.5" style="1" customWidth="1"/>
    <col min="2818" max="2818" width="39.33203125" style="1" customWidth="1"/>
    <col min="2819" max="2819" width="10.33203125" style="1" customWidth="1"/>
    <col min="2820" max="2821" width="13.33203125" style="1" customWidth="1"/>
    <col min="2822" max="2824" width="0" style="1" hidden="1" customWidth="1"/>
    <col min="2825" max="2825" width="8.1640625" style="1" customWidth="1"/>
    <col min="2826" max="2829" width="0" style="1" hidden="1" customWidth="1"/>
    <col min="2830" max="2830" width="13.33203125" style="1" customWidth="1"/>
    <col min="2831" max="2831" width="0" style="1" hidden="1" customWidth="1"/>
    <col min="2832" max="2833" width="13.33203125" style="1" customWidth="1"/>
    <col min="2834" max="2835" width="0" style="1" hidden="1" customWidth="1"/>
    <col min="2836" max="2836" width="9.6640625" style="1" bestFit="1" customWidth="1"/>
    <col min="2837" max="3071" width="8.83203125" style="1"/>
    <col min="3072" max="3072" width="5.6640625" style="1" customWidth="1"/>
    <col min="3073" max="3073" width="12.5" style="1" customWidth="1"/>
    <col min="3074" max="3074" width="39.33203125" style="1" customWidth="1"/>
    <col min="3075" max="3075" width="10.33203125" style="1" customWidth="1"/>
    <col min="3076" max="3077" width="13.33203125" style="1" customWidth="1"/>
    <col min="3078" max="3080" width="0" style="1" hidden="1" customWidth="1"/>
    <col min="3081" max="3081" width="8.1640625" style="1" customWidth="1"/>
    <col min="3082" max="3085" width="0" style="1" hidden="1" customWidth="1"/>
    <col min="3086" max="3086" width="13.33203125" style="1" customWidth="1"/>
    <col min="3087" max="3087" width="0" style="1" hidden="1" customWidth="1"/>
    <col min="3088" max="3089" width="13.33203125" style="1" customWidth="1"/>
    <col min="3090" max="3091" width="0" style="1" hidden="1" customWidth="1"/>
    <col min="3092" max="3092" width="9.6640625" style="1" bestFit="1" customWidth="1"/>
    <col min="3093" max="3327" width="8.83203125" style="1"/>
    <col min="3328" max="3328" width="5.6640625" style="1" customWidth="1"/>
    <col min="3329" max="3329" width="12.5" style="1" customWidth="1"/>
    <col min="3330" max="3330" width="39.33203125" style="1" customWidth="1"/>
    <col min="3331" max="3331" width="10.33203125" style="1" customWidth="1"/>
    <col min="3332" max="3333" width="13.33203125" style="1" customWidth="1"/>
    <col min="3334" max="3336" width="0" style="1" hidden="1" customWidth="1"/>
    <col min="3337" max="3337" width="8.1640625" style="1" customWidth="1"/>
    <col min="3338" max="3341" width="0" style="1" hidden="1" customWidth="1"/>
    <col min="3342" max="3342" width="13.33203125" style="1" customWidth="1"/>
    <col min="3343" max="3343" width="0" style="1" hidden="1" customWidth="1"/>
    <col min="3344" max="3345" width="13.33203125" style="1" customWidth="1"/>
    <col min="3346" max="3347" width="0" style="1" hidden="1" customWidth="1"/>
    <col min="3348" max="3348" width="9.6640625" style="1" bestFit="1" customWidth="1"/>
    <col min="3349" max="3583" width="8.83203125" style="1"/>
    <col min="3584" max="3584" width="5.6640625" style="1" customWidth="1"/>
    <col min="3585" max="3585" width="12.5" style="1" customWidth="1"/>
    <col min="3586" max="3586" width="39.33203125" style="1" customWidth="1"/>
    <col min="3587" max="3587" width="10.33203125" style="1" customWidth="1"/>
    <col min="3588" max="3589" width="13.33203125" style="1" customWidth="1"/>
    <col min="3590" max="3592" width="0" style="1" hidden="1" customWidth="1"/>
    <col min="3593" max="3593" width="8.1640625" style="1" customWidth="1"/>
    <col min="3594" max="3597" width="0" style="1" hidden="1" customWidth="1"/>
    <col min="3598" max="3598" width="13.33203125" style="1" customWidth="1"/>
    <col min="3599" max="3599" width="0" style="1" hidden="1" customWidth="1"/>
    <col min="3600" max="3601" width="13.33203125" style="1" customWidth="1"/>
    <col min="3602" max="3603" width="0" style="1" hidden="1" customWidth="1"/>
    <col min="3604" max="3604" width="9.6640625" style="1" bestFit="1" customWidth="1"/>
    <col min="3605" max="3839" width="8.83203125" style="1"/>
    <col min="3840" max="3840" width="5.6640625" style="1" customWidth="1"/>
    <col min="3841" max="3841" width="12.5" style="1" customWidth="1"/>
    <col min="3842" max="3842" width="39.33203125" style="1" customWidth="1"/>
    <col min="3843" max="3843" width="10.33203125" style="1" customWidth="1"/>
    <col min="3844" max="3845" width="13.33203125" style="1" customWidth="1"/>
    <col min="3846" max="3848" width="0" style="1" hidden="1" customWidth="1"/>
    <col min="3849" max="3849" width="8.1640625" style="1" customWidth="1"/>
    <col min="3850" max="3853" width="0" style="1" hidden="1" customWidth="1"/>
    <col min="3854" max="3854" width="13.33203125" style="1" customWidth="1"/>
    <col min="3855" max="3855" width="0" style="1" hidden="1" customWidth="1"/>
    <col min="3856" max="3857" width="13.33203125" style="1" customWidth="1"/>
    <col min="3858" max="3859" width="0" style="1" hidden="1" customWidth="1"/>
    <col min="3860" max="3860" width="9.6640625" style="1" bestFit="1" customWidth="1"/>
    <col min="3861" max="4095" width="8.83203125" style="1"/>
    <col min="4096" max="4096" width="5.6640625" style="1" customWidth="1"/>
    <col min="4097" max="4097" width="12.5" style="1" customWidth="1"/>
    <col min="4098" max="4098" width="39.33203125" style="1" customWidth="1"/>
    <col min="4099" max="4099" width="10.33203125" style="1" customWidth="1"/>
    <col min="4100" max="4101" width="13.33203125" style="1" customWidth="1"/>
    <col min="4102" max="4104" width="0" style="1" hidden="1" customWidth="1"/>
    <col min="4105" max="4105" width="8.1640625" style="1" customWidth="1"/>
    <col min="4106" max="4109" width="0" style="1" hidden="1" customWidth="1"/>
    <col min="4110" max="4110" width="13.33203125" style="1" customWidth="1"/>
    <col min="4111" max="4111" width="0" style="1" hidden="1" customWidth="1"/>
    <col min="4112" max="4113" width="13.33203125" style="1" customWidth="1"/>
    <col min="4114" max="4115" width="0" style="1" hidden="1" customWidth="1"/>
    <col min="4116" max="4116" width="9.6640625" style="1" bestFit="1" customWidth="1"/>
    <col min="4117" max="4351" width="8.83203125" style="1"/>
    <col min="4352" max="4352" width="5.6640625" style="1" customWidth="1"/>
    <col min="4353" max="4353" width="12.5" style="1" customWidth="1"/>
    <col min="4354" max="4354" width="39.33203125" style="1" customWidth="1"/>
    <col min="4355" max="4355" width="10.33203125" style="1" customWidth="1"/>
    <col min="4356" max="4357" width="13.33203125" style="1" customWidth="1"/>
    <col min="4358" max="4360" width="0" style="1" hidden="1" customWidth="1"/>
    <col min="4361" max="4361" width="8.1640625" style="1" customWidth="1"/>
    <col min="4362" max="4365" width="0" style="1" hidden="1" customWidth="1"/>
    <col min="4366" max="4366" width="13.33203125" style="1" customWidth="1"/>
    <col min="4367" max="4367" width="0" style="1" hidden="1" customWidth="1"/>
    <col min="4368" max="4369" width="13.33203125" style="1" customWidth="1"/>
    <col min="4370" max="4371" width="0" style="1" hidden="1" customWidth="1"/>
    <col min="4372" max="4372" width="9.6640625" style="1" bestFit="1" customWidth="1"/>
    <col min="4373" max="4607" width="8.83203125" style="1"/>
    <col min="4608" max="4608" width="5.6640625" style="1" customWidth="1"/>
    <col min="4609" max="4609" width="12.5" style="1" customWidth="1"/>
    <col min="4610" max="4610" width="39.33203125" style="1" customWidth="1"/>
    <col min="4611" max="4611" width="10.33203125" style="1" customWidth="1"/>
    <col min="4612" max="4613" width="13.33203125" style="1" customWidth="1"/>
    <col min="4614" max="4616" width="0" style="1" hidden="1" customWidth="1"/>
    <col min="4617" max="4617" width="8.1640625" style="1" customWidth="1"/>
    <col min="4618" max="4621" width="0" style="1" hidden="1" customWidth="1"/>
    <col min="4622" max="4622" width="13.33203125" style="1" customWidth="1"/>
    <col min="4623" max="4623" width="0" style="1" hidden="1" customWidth="1"/>
    <col min="4624" max="4625" width="13.33203125" style="1" customWidth="1"/>
    <col min="4626" max="4627" width="0" style="1" hidden="1" customWidth="1"/>
    <col min="4628" max="4628" width="9.6640625" style="1" bestFit="1" customWidth="1"/>
    <col min="4629" max="4863" width="8.83203125" style="1"/>
    <col min="4864" max="4864" width="5.6640625" style="1" customWidth="1"/>
    <col min="4865" max="4865" width="12.5" style="1" customWidth="1"/>
    <col min="4866" max="4866" width="39.33203125" style="1" customWidth="1"/>
    <col min="4867" max="4867" width="10.33203125" style="1" customWidth="1"/>
    <col min="4868" max="4869" width="13.33203125" style="1" customWidth="1"/>
    <col min="4870" max="4872" width="0" style="1" hidden="1" customWidth="1"/>
    <col min="4873" max="4873" width="8.1640625" style="1" customWidth="1"/>
    <col min="4874" max="4877" width="0" style="1" hidden="1" customWidth="1"/>
    <col min="4878" max="4878" width="13.33203125" style="1" customWidth="1"/>
    <col min="4879" max="4879" width="0" style="1" hidden="1" customWidth="1"/>
    <col min="4880" max="4881" width="13.33203125" style="1" customWidth="1"/>
    <col min="4882" max="4883" width="0" style="1" hidden="1" customWidth="1"/>
    <col min="4884" max="4884" width="9.6640625" style="1" bestFit="1" customWidth="1"/>
    <col min="4885" max="5119" width="8.83203125" style="1"/>
    <col min="5120" max="5120" width="5.6640625" style="1" customWidth="1"/>
    <col min="5121" max="5121" width="12.5" style="1" customWidth="1"/>
    <col min="5122" max="5122" width="39.33203125" style="1" customWidth="1"/>
    <col min="5123" max="5123" width="10.33203125" style="1" customWidth="1"/>
    <col min="5124" max="5125" width="13.33203125" style="1" customWidth="1"/>
    <col min="5126" max="5128" width="0" style="1" hidden="1" customWidth="1"/>
    <col min="5129" max="5129" width="8.1640625" style="1" customWidth="1"/>
    <col min="5130" max="5133" width="0" style="1" hidden="1" customWidth="1"/>
    <col min="5134" max="5134" width="13.33203125" style="1" customWidth="1"/>
    <col min="5135" max="5135" width="0" style="1" hidden="1" customWidth="1"/>
    <col min="5136" max="5137" width="13.33203125" style="1" customWidth="1"/>
    <col min="5138" max="5139" width="0" style="1" hidden="1" customWidth="1"/>
    <col min="5140" max="5140" width="9.6640625" style="1" bestFit="1" customWidth="1"/>
    <col min="5141" max="5375" width="8.83203125" style="1"/>
    <col min="5376" max="5376" width="5.6640625" style="1" customWidth="1"/>
    <col min="5377" max="5377" width="12.5" style="1" customWidth="1"/>
    <col min="5378" max="5378" width="39.33203125" style="1" customWidth="1"/>
    <col min="5379" max="5379" width="10.33203125" style="1" customWidth="1"/>
    <col min="5380" max="5381" width="13.33203125" style="1" customWidth="1"/>
    <col min="5382" max="5384" width="0" style="1" hidden="1" customWidth="1"/>
    <col min="5385" max="5385" width="8.1640625" style="1" customWidth="1"/>
    <col min="5386" max="5389" width="0" style="1" hidden="1" customWidth="1"/>
    <col min="5390" max="5390" width="13.33203125" style="1" customWidth="1"/>
    <col min="5391" max="5391" width="0" style="1" hidden="1" customWidth="1"/>
    <col min="5392" max="5393" width="13.33203125" style="1" customWidth="1"/>
    <col min="5394" max="5395" width="0" style="1" hidden="1" customWidth="1"/>
    <col min="5396" max="5396" width="9.6640625" style="1" bestFit="1" customWidth="1"/>
    <col min="5397" max="5631" width="8.83203125" style="1"/>
    <col min="5632" max="5632" width="5.6640625" style="1" customWidth="1"/>
    <col min="5633" max="5633" width="12.5" style="1" customWidth="1"/>
    <col min="5634" max="5634" width="39.33203125" style="1" customWidth="1"/>
    <col min="5635" max="5635" width="10.33203125" style="1" customWidth="1"/>
    <col min="5636" max="5637" width="13.33203125" style="1" customWidth="1"/>
    <col min="5638" max="5640" width="0" style="1" hidden="1" customWidth="1"/>
    <col min="5641" max="5641" width="8.1640625" style="1" customWidth="1"/>
    <col min="5642" max="5645" width="0" style="1" hidden="1" customWidth="1"/>
    <col min="5646" max="5646" width="13.33203125" style="1" customWidth="1"/>
    <col min="5647" max="5647" width="0" style="1" hidden="1" customWidth="1"/>
    <col min="5648" max="5649" width="13.33203125" style="1" customWidth="1"/>
    <col min="5650" max="5651" width="0" style="1" hidden="1" customWidth="1"/>
    <col min="5652" max="5652" width="9.6640625" style="1" bestFit="1" customWidth="1"/>
    <col min="5653" max="5887" width="8.83203125" style="1"/>
    <col min="5888" max="5888" width="5.6640625" style="1" customWidth="1"/>
    <col min="5889" max="5889" width="12.5" style="1" customWidth="1"/>
    <col min="5890" max="5890" width="39.33203125" style="1" customWidth="1"/>
    <col min="5891" max="5891" width="10.33203125" style="1" customWidth="1"/>
    <col min="5892" max="5893" width="13.33203125" style="1" customWidth="1"/>
    <col min="5894" max="5896" width="0" style="1" hidden="1" customWidth="1"/>
    <col min="5897" max="5897" width="8.1640625" style="1" customWidth="1"/>
    <col min="5898" max="5901" width="0" style="1" hidden="1" customWidth="1"/>
    <col min="5902" max="5902" width="13.33203125" style="1" customWidth="1"/>
    <col min="5903" max="5903" width="0" style="1" hidden="1" customWidth="1"/>
    <col min="5904" max="5905" width="13.33203125" style="1" customWidth="1"/>
    <col min="5906" max="5907" width="0" style="1" hidden="1" customWidth="1"/>
    <col min="5908" max="5908" width="9.6640625" style="1" bestFit="1" customWidth="1"/>
    <col min="5909" max="6143" width="8.83203125" style="1"/>
    <col min="6144" max="6144" width="5.6640625" style="1" customWidth="1"/>
    <col min="6145" max="6145" width="12.5" style="1" customWidth="1"/>
    <col min="6146" max="6146" width="39.33203125" style="1" customWidth="1"/>
    <col min="6147" max="6147" width="10.33203125" style="1" customWidth="1"/>
    <col min="6148" max="6149" width="13.33203125" style="1" customWidth="1"/>
    <col min="6150" max="6152" width="0" style="1" hidden="1" customWidth="1"/>
    <col min="6153" max="6153" width="8.1640625" style="1" customWidth="1"/>
    <col min="6154" max="6157" width="0" style="1" hidden="1" customWidth="1"/>
    <col min="6158" max="6158" width="13.33203125" style="1" customWidth="1"/>
    <col min="6159" max="6159" width="0" style="1" hidden="1" customWidth="1"/>
    <col min="6160" max="6161" width="13.33203125" style="1" customWidth="1"/>
    <col min="6162" max="6163" width="0" style="1" hidden="1" customWidth="1"/>
    <col min="6164" max="6164" width="9.6640625" style="1" bestFit="1" customWidth="1"/>
    <col min="6165" max="6399" width="8.83203125" style="1"/>
    <col min="6400" max="6400" width="5.6640625" style="1" customWidth="1"/>
    <col min="6401" max="6401" width="12.5" style="1" customWidth="1"/>
    <col min="6402" max="6402" width="39.33203125" style="1" customWidth="1"/>
    <col min="6403" max="6403" width="10.33203125" style="1" customWidth="1"/>
    <col min="6404" max="6405" width="13.33203125" style="1" customWidth="1"/>
    <col min="6406" max="6408" width="0" style="1" hidden="1" customWidth="1"/>
    <col min="6409" max="6409" width="8.1640625" style="1" customWidth="1"/>
    <col min="6410" max="6413" width="0" style="1" hidden="1" customWidth="1"/>
    <col min="6414" max="6414" width="13.33203125" style="1" customWidth="1"/>
    <col min="6415" max="6415" width="0" style="1" hidden="1" customWidth="1"/>
    <col min="6416" max="6417" width="13.33203125" style="1" customWidth="1"/>
    <col min="6418" max="6419" width="0" style="1" hidden="1" customWidth="1"/>
    <col min="6420" max="6420" width="9.6640625" style="1" bestFit="1" customWidth="1"/>
    <col min="6421" max="6655" width="8.83203125" style="1"/>
    <col min="6656" max="6656" width="5.6640625" style="1" customWidth="1"/>
    <col min="6657" max="6657" width="12.5" style="1" customWidth="1"/>
    <col min="6658" max="6658" width="39.33203125" style="1" customWidth="1"/>
    <col min="6659" max="6659" width="10.33203125" style="1" customWidth="1"/>
    <col min="6660" max="6661" width="13.33203125" style="1" customWidth="1"/>
    <col min="6662" max="6664" width="0" style="1" hidden="1" customWidth="1"/>
    <col min="6665" max="6665" width="8.1640625" style="1" customWidth="1"/>
    <col min="6666" max="6669" width="0" style="1" hidden="1" customWidth="1"/>
    <col min="6670" max="6670" width="13.33203125" style="1" customWidth="1"/>
    <col min="6671" max="6671" width="0" style="1" hidden="1" customWidth="1"/>
    <col min="6672" max="6673" width="13.33203125" style="1" customWidth="1"/>
    <col min="6674" max="6675" width="0" style="1" hidden="1" customWidth="1"/>
    <col min="6676" max="6676" width="9.6640625" style="1" bestFit="1" customWidth="1"/>
    <col min="6677" max="6911" width="8.83203125" style="1"/>
    <col min="6912" max="6912" width="5.6640625" style="1" customWidth="1"/>
    <col min="6913" max="6913" width="12.5" style="1" customWidth="1"/>
    <col min="6914" max="6914" width="39.33203125" style="1" customWidth="1"/>
    <col min="6915" max="6915" width="10.33203125" style="1" customWidth="1"/>
    <col min="6916" max="6917" width="13.33203125" style="1" customWidth="1"/>
    <col min="6918" max="6920" width="0" style="1" hidden="1" customWidth="1"/>
    <col min="6921" max="6921" width="8.1640625" style="1" customWidth="1"/>
    <col min="6922" max="6925" width="0" style="1" hidden="1" customWidth="1"/>
    <col min="6926" max="6926" width="13.33203125" style="1" customWidth="1"/>
    <col min="6927" max="6927" width="0" style="1" hidden="1" customWidth="1"/>
    <col min="6928" max="6929" width="13.33203125" style="1" customWidth="1"/>
    <col min="6930" max="6931" width="0" style="1" hidden="1" customWidth="1"/>
    <col min="6932" max="6932" width="9.6640625" style="1" bestFit="1" customWidth="1"/>
    <col min="6933" max="7167" width="8.83203125" style="1"/>
    <col min="7168" max="7168" width="5.6640625" style="1" customWidth="1"/>
    <col min="7169" max="7169" width="12.5" style="1" customWidth="1"/>
    <col min="7170" max="7170" width="39.33203125" style="1" customWidth="1"/>
    <col min="7171" max="7171" width="10.33203125" style="1" customWidth="1"/>
    <col min="7172" max="7173" width="13.33203125" style="1" customWidth="1"/>
    <col min="7174" max="7176" width="0" style="1" hidden="1" customWidth="1"/>
    <col min="7177" max="7177" width="8.1640625" style="1" customWidth="1"/>
    <col min="7178" max="7181" width="0" style="1" hidden="1" customWidth="1"/>
    <col min="7182" max="7182" width="13.33203125" style="1" customWidth="1"/>
    <col min="7183" max="7183" width="0" style="1" hidden="1" customWidth="1"/>
    <col min="7184" max="7185" width="13.33203125" style="1" customWidth="1"/>
    <col min="7186" max="7187" width="0" style="1" hidden="1" customWidth="1"/>
    <col min="7188" max="7188" width="9.6640625" style="1" bestFit="1" customWidth="1"/>
    <col min="7189" max="7423" width="8.83203125" style="1"/>
    <col min="7424" max="7424" width="5.6640625" style="1" customWidth="1"/>
    <col min="7425" max="7425" width="12.5" style="1" customWidth="1"/>
    <col min="7426" max="7426" width="39.33203125" style="1" customWidth="1"/>
    <col min="7427" max="7427" width="10.33203125" style="1" customWidth="1"/>
    <col min="7428" max="7429" width="13.33203125" style="1" customWidth="1"/>
    <col min="7430" max="7432" width="0" style="1" hidden="1" customWidth="1"/>
    <col min="7433" max="7433" width="8.1640625" style="1" customWidth="1"/>
    <col min="7434" max="7437" width="0" style="1" hidden="1" customWidth="1"/>
    <col min="7438" max="7438" width="13.33203125" style="1" customWidth="1"/>
    <col min="7439" max="7439" width="0" style="1" hidden="1" customWidth="1"/>
    <col min="7440" max="7441" width="13.33203125" style="1" customWidth="1"/>
    <col min="7442" max="7443" width="0" style="1" hidden="1" customWidth="1"/>
    <col min="7444" max="7444" width="9.6640625" style="1" bestFit="1" customWidth="1"/>
    <col min="7445" max="7679" width="8.83203125" style="1"/>
    <col min="7680" max="7680" width="5.6640625" style="1" customWidth="1"/>
    <col min="7681" max="7681" width="12.5" style="1" customWidth="1"/>
    <col min="7682" max="7682" width="39.33203125" style="1" customWidth="1"/>
    <col min="7683" max="7683" width="10.33203125" style="1" customWidth="1"/>
    <col min="7684" max="7685" width="13.33203125" style="1" customWidth="1"/>
    <col min="7686" max="7688" width="0" style="1" hidden="1" customWidth="1"/>
    <col min="7689" max="7689" width="8.1640625" style="1" customWidth="1"/>
    <col min="7690" max="7693" width="0" style="1" hidden="1" customWidth="1"/>
    <col min="7694" max="7694" width="13.33203125" style="1" customWidth="1"/>
    <col min="7695" max="7695" width="0" style="1" hidden="1" customWidth="1"/>
    <col min="7696" max="7697" width="13.33203125" style="1" customWidth="1"/>
    <col min="7698" max="7699" width="0" style="1" hidden="1" customWidth="1"/>
    <col min="7700" max="7700" width="9.6640625" style="1" bestFit="1" customWidth="1"/>
    <col min="7701" max="7935" width="8.83203125" style="1"/>
    <col min="7936" max="7936" width="5.6640625" style="1" customWidth="1"/>
    <col min="7937" max="7937" width="12.5" style="1" customWidth="1"/>
    <col min="7938" max="7938" width="39.33203125" style="1" customWidth="1"/>
    <col min="7939" max="7939" width="10.33203125" style="1" customWidth="1"/>
    <col min="7940" max="7941" width="13.33203125" style="1" customWidth="1"/>
    <col min="7942" max="7944" width="0" style="1" hidden="1" customWidth="1"/>
    <col min="7945" max="7945" width="8.1640625" style="1" customWidth="1"/>
    <col min="7946" max="7949" width="0" style="1" hidden="1" customWidth="1"/>
    <col min="7950" max="7950" width="13.33203125" style="1" customWidth="1"/>
    <col min="7951" max="7951" width="0" style="1" hidden="1" customWidth="1"/>
    <col min="7952" max="7953" width="13.33203125" style="1" customWidth="1"/>
    <col min="7954" max="7955" width="0" style="1" hidden="1" customWidth="1"/>
    <col min="7956" max="7956" width="9.6640625" style="1" bestFit="1" customWidth="1"/>
    <col min="7957" max="8191" width="8.83203125" style="1"/>
    <col min="8192" max="8192" width="5.6640625" style="1" customWidth="1"/>
    <col min="8193" max="8193" width="12.5" style="1" customWidth="1"/>
    <col min="8194" max="8194" width="39.33203125" style="1" customWidth="1"/>
    <col min="8195" max="8195" width="10.33203125" style="1" customWidth="1"/>
    <col min="8196" max="8197" width="13.33203125" style="1" customWidth="1"/>
    <col min="8198" max="8200" width="0" style="1" hidden="1" customWidth="1"/>
    <col min="8201" max="8201" width="8.1640625" style="1" customWidth="1"/>
    <col min="8202" max="8205" width="0" style="1" hidden="1" customWidth="1"/>
    <col min="8206" max="8206" width="13.33203125" style="1" customWidth="1"/>
    <col min="8207" max="8207" width="0" style="1" hidden="1" customWidth="1"/>
    <col min="8208" max="8209" width="13.33203125" style="1" customWidth="1"/>
    <col min="8210" max="8211" width="0" style="1" hidden="1" customWidth="1"/>
    <col min="8212" max="8212" width="9.6640625" style="1" bestFit="1" customWidth="1"/>
    <col min="8213" max="8447" width="8.83203125" style="1"/>
    <col min="8448" max="8448" width="5.6640625" style="1" customWidth="1"/>
    <col min="8449" max="8449" width="12.5" style="1" customWidth="1"/>
    <col min="8450" max="8450" width="39.33203125" style="1" customWidth="1"/>
    <col min="8451" max="8451" width="10.33203125" style="1" customWidth="1"/>
    <col min="8452" max="8453" width="13.33203125" style="1" customWidth="1"/>
    <col min="8454" max="8456" width="0" style="1" hidden="1" customWidth="1"/>
    <col min="8457" max="8457" width="8.1640625" style="1" customWidth="1"/>
    <col min="8458" max="8461" width="0" style="1" hidden="1" customWidth="1"/>
    <col min="8462" max="8462" width="13.33203125" style="1" customWidth="1"/>
    <col min="8463" max="8463" width="0" style="1" hidden="1" customWidth="1"/>
    <col min="8464" max="8465" width="13.33203125" style="1" customWidth="1"/>
    <col min="8466" max="8467" width="0" style="1" hidden="1" customWidth="1"/>
    <col min="8468" max="8468" width="9.6640625" style="1" bestFit="1" customWidth="1"/>
    <col min="8469" max="8703" width="8.83203125" style="1"/>
    <col min="8704" max="8704" width="5.6640625" style="1" customWidth="1"/>
    <col min="8705" max="8705" width="12.5" style="1" customWidth="1"/>
    <col min="8706" max="8706" width="39.33203125" style="1" customWidth="1"/>
    <col min="8707" max="8707" width="10.33203125" style="1" customWidth="1"/>
    <col min="8708" max="8709" width="13.33203125" style="1" customWidth="1"/>
    <col min="8710" max="8712" width="0" style="1" hidden="1" customWidth="1"/>
    <col min="8713" max="8713" width="8.1640625" style="1" customWidth="1"/>
    <col min="8714" max="8717" width="0" style="1" hidden="1" customWidth="1"/>
    <col min="8718" max="8718" width="13.33203125" style="1" customWidth="1"/>
    <col min="8719" max="8719" width="0" style="1" hidden="1" customWidth="1"/>
    <col min="8720" max="8721" width="13.33203125" style="1" customWidth="1"/>
    <col min="8722" max="8723" width="0" style="1" hidden="1" customWidth="1"/>
    <col min="8724" max="8724" width="9.6640625" style="1" bestFit="1" customWidth="1"/>
    <col min="8725" max="8959" width="8.83203125" style="1"/>
    <col min="8960" max="8960" width="5.6640625" style="1" customWidth="1"/>
    <col min="8961" max="8961" width="12.5" style="1" customWidth="1"/>
    <col min="8962" max="8962" width="39.33203125" style="1" customWidth="1"/>
    <col min="8963" max="8963" width="10.33203125" style="1" customWidth="1"/>
    <col min="8964" max="8965" width="13.33203125" style="1" customWidth="1"/>
    <col min="8966" max="8968" width="0" style="1" hidden="1" customWidth="1"/>
    <col min="8969" max="8969" width="8.1640625" style="1" customWidth="1"/>
    <col min="8970" max="8973" width="0" style="1" hidden="1" customWidth="1"/>
    <col min="8974" max="8974" width="13.33203125" style="1" customWidth="1"/>
    <col min="8975" max="8975" width="0" style="1" hidden="1" customWidth="1"/>
    <col min="8976" max="8977" width="13.33203125" style="1" customWidth="1"/>
    <col min="8978" max="8979" width="0" style="1" hidden="1" customWidth="1"/>
    <col min="8980" max="8980" width="9.6640625" style="1" bestFit="1" customWidth="1"/>
    <col min="8981" max="9215" width="8.83203125" style="1"/>
    <col min="9216" max="9216" width="5.6640625" style="1" customWidth="1"/>
    <col min="9217" max="9217" width="12.5" style="1" customWidth="1"/>
    <col min="9218" max="9218" width="39.33203125" style="1" customWidth="1"/>
    <col min="9219" max="9219" width="10.33203125" style="1" customWidth="1"/>
    <col min="9220" max="9221" width="13.33203125" style="1" customWidth="1"/>
    <col min="9222" max="9224" width="0" style="1" hidden="1" customWidth="1"/>
    <col min="9225" max="9225" width="8.1640625" style="1" customWidth="1"/>
    <col min="9226" max="9229" width="0" style="1" hidden="1" customWidth="1"/>
    <col min="9230" max="9230" width="13.33203125" style="1" customWidth="1"/>
    <col min="9231" max="9231" width="0" style="1" hidden="1" customWidth="1"/>
    <col min="9232" max="9233" width="13.33203125" style="1" customWidth="1"/>
    <col min="9234" max="9235" width="0" style="1" hidden="1" customWidth="1"/>
    <col min="9236" max="9236" width="9.6640625" style="1" bestFit="1" customWidth="1"/>
    <col min="9237" max="9471" width="8.83203125" style="1"/>
    <col min="9472" max="9472" width="5.6640625" style="1" customWidth="1"/>
    <col min="9473" max="9473" width="12.5" style="1" customWidth="1"/>
    <col min="9474" max="9474" width="39.33203125" style="1" customWidth="1"/>
    <col min="9475" max="9475" width="10.33203125" style="1" customWidth="1"/>
    <col min="9476" max="9477" width="13.33203125" style="1" customWidth="1"/>
    <col min="9478" max="9480" width="0" style="1" hidden="1" customWidth="1"/>
    <col min="9481" max="9481" width="8.1640625" style="1" customWidth="1"/>
    <col min="9482" max="9485" width="0" style="1" hidden="1" customWidth="1"/>
    <col min="9486" max="9486" width="13.33203125" style="1" customWidth="1"/>
    <col min="9487" max="9487" width="0" style="1" hidden="1" customWidth="1"/>
    <col min="9488" max="9489" width="13.33203125" style="1" customWidth="1"/>
    <col min="9490" max="9491" width="0" style="1" hidden="1" customWidth="1"/>
    <col min="9492" max="9492" width="9.6640625" style="1" bestFit="1" customWidth="1"/>
    <col min="9493" max="9727" width="8.83203125" style="1"/>
    <col min="9728" max="9728" width="5.6640625" style="1" customWidth="1"/>
    <col min="9729" max="9729" width="12.5" style="1" customWidth="1"/>
    <col min="9730" max="9730" width="39.33203125" style="1" customWidth="1"/>
    <col min="9731" max="9731" width="10.33203125" style="1" customWidth="1"/>
    <col min="9732" max="9733" width="13.33203125" style="1" customWidth="1"/>
    <col min="9734" max="9736" width="0" style="1" hidden="1" customWidth="1"/>
    <col min="9737" max="9737" width="8.1640625" style="1" customWidth="1"/>
    <col min="9738" max="9741" width="0" style="1" hidden="1" customWidth="1"/>
    <col min="9742" max="9742" width="13.33203125" style="1" customWidth="1"/>
    <col min="9743" max="9743" width="0" style="1" hidden="1" customWidth="1"/>
    <col min="9744" max="9745" width="13.33203125" style="1" customWidth="1"/>
    <col min="9746" max="9747" width="0" style="1" hidden="1" customWidth="1"/>
    <col min="9748" max="9748" width="9.6640625" style="1" bestFit="1" customWidth="1"/>
    <col min="9749" max="9983" width="8.83203125" style="1"/>
    <col min="9984" max="9984" width="5.6640625" style="1" customWidth="1"/>
    <col min="9985" max="9985" width="12.5" style="1" customWidth="1"/>
    <col min="9986" max="9986" width="39.33203125" style="1" customWidth="1"/>
    <col min="9987" max="9987" width="10.33203125" style="1" customWidth="1"/>
    <col min="9988" max="9989" width="13.33203125" style="1" customWidth="1"/>
    <col min="9990" max="9992" width="0" style="1" hidden="1" customWidth="1"/>
    <col min="9993" max="9993" width="8.1640625" style="1" customWidth="1"/>
    <col min="9994" max="9997" width="0" style="1" hidden="1" customWidth="1"/>
    <col min="9998" max="9998" width="13.33203125" style="1" customWidth="1"/>
    <col min="9999" max="9999" width="0" style="1" hidden="1" customWidth="1"/>
    <col min="10000" max="10001" width="13.33203125" style="1" customWidth="1"/>
    <col min="10002" max="10003" width="0" style="1" hidden="1" customWidth="1"/>
    <col min="10004" max="10004" width="9.6640625" style="1" bestFit="1" customWidth="1"/>
    <col min="10005" max="10239" width="8.83203125" style="1"/>
    <col min="10240" max="10240" width="5.6640625" style="1" customWidth="1"/>
    <col min="10241" max="10241" width="12.5" style="1" customWidth="1"/>
    <col min="10242" max="10242" width="39.33203125" style="1" customWidth="1"/>
    <col min="10243" max="10243" width="10.33203125" style="1" customWidth="1"/>
    <col min="10244" max="10245" width="13.33203125" style="1" customWidth="1"/>
    <col min="10246" max="10248" width="0" style="1" hidden="1" customWidth="1"/>
    <col min="10249" max="10249" width="8.1640625" style="1" customWidth="1"/>
    <col min="10250" max="10253" width="0" style="1" hidden="1" customWidth="1"/>
    <col min="10254" max="10254" width="13.33203125" style="1" customWidth="1"/>
    <col min="10255" max="10255" width="0" style="1" hidden="1" customWidth="1"/>
    <col min="10256" max="10257" width="13.33203125" style="1" customWidth="1"/>
    <col min="10258" max="10259" width="0" style="1" hidden="1" customWidth="1"/>
    <col min="10260" max="10260" width="9.6640625" style="1" bestFit="1" customWidth="1"/>
    <col min="10261" max="10495" width="8.83203125" style="1"/>
    <col min="10496" max="10496" width="5.6640625" style="1" customWidth="1"/>
    <col min="10497" max="10497" width="12.5" style="1" customWidth="1"/>
    <col min="10498" max="10498" width="39.33203125" style="1" customWidth="1"/>
    <col min="10499" max="10499" width="10.33203125" style="1" customWidth="1"/>
    <col min="10500" max="10501" width="13.33203125" style="1" customWidth="1"/>
    <col min="10502" max="10504" width="0" style="1" hidden="1" customWidth="1"/>
    <col min="10505" max="10505" width="8.1640625" style="1" customWidth="1"/>
    <col min="10506" max="10509" width="0" style="1" hidden="1" customWidth="1"/>
    <col min="10510" max="10510" width="13.33203125" style="1" customWidth="1"/>
    <col min="10511" max="10511" width="0" style="1" hidden="1" customWidth="1"/>
    <col min="10512" max="10513" width="13.33203125" style="1" customWidth="1"/>
    <col min="10514" max="10515" width="0" style="1" hidden="1" customWidth="1"/>
    <col min="10516" max="10516" width="9.6640625" style="1" bestFit="1" customWidth="1"/>
    <col min="10517" max="10751" width="8.83203125" style="1"/>
    <col min="10752" max="10752" width="5.6640625" style="1" customWidth="1"/>
    <col min="10753" max="10753" width="12.5" style="1" customWidth="1"/>
    <col min="10754" max="10754" width="39.33203125" style="1" customWidth="1"/>
    <col min="10755" max="10755" width="10.33203125" style="1" customWidth="1"/>
    <col min="10756" max="10757" width="13.33203125" style="1" customWidth="1"/>
    <col min="10758" max="10760" width="0" style="1" hidden="1" customWidth="1"/>
    <col min="10761" max="10761" width="8.1640625" style="1" customWidth="1"/>
    <col min="10762" max="10765" width="0" style="1" hidden="1" customWidth="1"/>
    <col min="10766" max="10766" width="13.33203125" style="1" customWidth="1"/>
    <col min="10767" max="10767" width="0" style="1" hidden="1" customWidth="1"/>
    <col min="10768" max="10769" width="13.33203125" style="1" customWidth="1"/>
    <col min="10770" max="10771" width="0" style="1" hidden="1" customWidth="1"/>
    <col min="10772" max="10772" width="9.6640625" style="1" bestFit="1" customWidth="1"/>
    <col min="10773" max="11007" width="8.83203125" style="1"/>
    <col min="11008" max="11008" width="5.6640625" style="1" customWidth="1"/>
    <col min="11009" max="11009" width="12.5" style="1" customWidth="1"/>
    <col min="11010" max="11010" width="39.33203125" style="1" customWidth="1"/>
    <col min="11011" max="11011" width="10.33203125" style="1" customWidth="1"/>
    <col min="11012" max="11013" width="13.33203125" style="1" customWidth="1"/>
    <col min="11014" max="11016" width="0" style="1" hidden="1" customWidth="1"/>
    <col min="11017" max="11017" width="8.1640625" style="1" customWidth="1"/>
    <col min="11018" max="11021" width="0" style="1" hidden="1" customWidth="1"/>
    <col min="11022" max="11022" width="13.33203125" style="1" customWidth="1"/>
    <col min="11023" max="11023" width="0" style="1" hidden="1" customWidth="1"/>
    <col min="11024" max="11025" width="13.33203125" style="1" customWidth="1"/>
    <col min="11026" max="11027" width="0" style="1" hidden="1" customWidth="1"/>
    <col min="11028" max="11028" width="9.6640625" style="1" bestFit="1" customWidth="1"/>
    <col min="11029" max="11263" width="8.83203125" style="1"/>
    <col min="11264" max="11264" width="5.6640625" style="1" customWidth="1"/>
    <col min="11265" max="11265" width="12.5" style="1" customWidth="1"/>
    <col min="11266" max="11266" width="39.33203125" style="1" customWidth="1"/>
    <col min="11267" max="11267" width="10.33203125" style="1" customWidth="1"/>
    <col min="11268" max="11269" width="13.33203125" style="1" customWidth="1"/>
    <col min="11270" max="11272" width="0" style="1" hidden="1" customWidth="1"/>
    <col min="11273" max="11273" width="8.1640625" style="1" customWidth="1"/>
    <col min="11274" max="11277" width="0" style="1" hidden="1" customWidth="1"/>
    <col min="11278" max="11278" width="13.33203125" style="1" customWidth="1"/>
    <col min="11279" max="11279" width="0" style="1" hidden="1" customWidth="1"/>
    <col min="11280" max="11281" width="13.33203125" style="1" customWidth="1"/>
    <col min="11282" max="11283" width="0" style="1" hidden="1" customWidth="1"/>
    <col min="11284" max="11284" width="9.6640625" style="1" bestFit="1" customWidth="1"/>
    <col min="11285" max="11519" width="8.83203125" style="1"/>
    <col min="11520" max="11520" width="5.6640625" style="1" customWidth="1"/>
    <col min="11521" max="11521" width="12.5" style="1" customWidth="1"/>
    <col min="11522" max="11522" width="39.33203125" style="1" customWidth="1"/>
    <col min="11523" max="11523" width="10.33203125" style="1" customWidth="1"/>
    <col min="11524" max="11525" width="13.33203125" style="1" customWidth="1"/>
    <col min="11526" max="11528" width="0" style="1" hidden="1" customWidth="1"/>
    <col min="11529" max="11529" width="8.1640625" style="1" customWidth="1"/>
    <col min="11530" max="11533" width="0" style="1" hidden="1" customWidth="1"/>
    <col min="11534" max="11534" width="13.33203125" style="1" customWidth="1"/>
    <col min="11535" max="11535" width="0" style="1" hidden="1" customWidth="1"/>
    <col min="11536" max="11537" width="13.33203125" style="1" customWidth="1"/>
    <col min="11538" max="11539" width="0" style="1" hidden="1" customWidth="1"/>
    <col min="11540" max="11540" width="9.6640625" style="1" bestFit="1" customWidth="1"/>
    <col min="11541" max="11775" width="8.83203125" style="1"/>
    <col min="11776" max="11776" width="5.6640625" style="1" customWidth="1"/>
    <col min="11777" max="11777" width="12.5" style="1" customWidth="1"/>
    <col min="11778" max="11778" width="39.33203125" style="1" customWidth="1"/>
    <col min="11779" max="11779" width="10.33203125" style="1" customWidth="1"/>
    <col min="11780" max="11781" width="13.33203125" style="1" customWidth="1"/>
    <col min="11782" max="11784" width="0" style="1" hidden="1" customWidth="1"/>
    <col min="11785" max="11785" width="8.1640625" style="1" customWidth="1"/>
    <col min="11786" max="11789" width="0" style="1" hidden="1" customWidth="1"/>
    <col min="11790" max="11790" width="13.33203125" style="1" customWidth="1"/>
    <col min="11791" max="11791" width="0" style="1" hidden="1" customWidth="1"/>
    <col min="11792" max="11793" width="13.33203125" style="1" customWidth="1"/>
    <col min="11794" max="11795" width="0" style="1" hidden="1" customWidth="1"/>
    <col min="11796" max="11796" width="9.6640625" style="1" bestFit="1" customWidth="1"/>
    <col min="11797" max="12031" width="8.83203125" style="1"/>
    <col min="12032" max="12032" width="5.6640625" style="1" customWidth="1"/>
    <col min="12033" max="12033" width="12.5" style="1" customWidth="1"/>
    <col min="12034" max="12034" width="39.33203125" style="1" customWidth="1"/>
    <col min="12035" max="12035" width="10.33203125" style="1" customWidth="1"/>
    <col min="12036" max="12037" width="13.33203125" style="1" customWidth="1"/>
    <col min="12038" max="12040" width="0" style="1" hidden="1" customWidth="1"/>
    <col min="12041" max="12041" width="8.1640625" style="1" customWidth="1"/>
    <col min="12042" max="12045" width="0" style="1" hidden="1" customWidth="1"/>
    <col min="12046" max="12046" width="13.33203125" style="1" customWidth="1"/>
    <col min="12047" max="12047" width="0" style="1" hidden="1" customWidth="1"/>
    <col min="12048" max="12049" width="13.33203125" style="1" customWidth="1"/>
    <col min="12050" max="12051" width="0" style="1" hidden="1" customWidth="1"/>
    <col min="12052" max="12052" width="9.6640625" style="1" bestFit="1" customWidth="1"/>
    <col min="12053" max="12287" width="8.83203125" style="1"/>
    <col min="12288" max="12288" width="5.6640625" style="1" customWidth="1"/>
    <col min="12289" max="12289" width="12.5" style="1" customWidth="1"/>
    <col min="12290" max="12290" width="39.33203125" style="1" customWidth="1"/>
    <col min="12291" max="12291" width="10.33203125" style="1" customWidth="1"/>
    <col min="12292" max="12293" width="13.33203125" style="1" customWidth="1"/>
    <col min="12294" max="12296" width="0" style="1" hidden="1" customWidth="1"/>
    <col min="12297" max="12297" width="8.1640625" style="1" customWidth="1"/>
    <col min="12298" max="12301" width="0" style="1" hidden="1" customWidth="1"/>
    <col min="12302" max="12302" width="13.33203125" style="1" customWidth="1"/>
    <col min="12303" max="12303" width="0" style="1" hidden="1" customWidth="1"/>
    <col min="12304" max="12305" width="13.33203125" style="1" customWidth="1"/>
    <col min="12306" max="12307" width="0" style="1" hidden="1" customWidth="1"/>
    <col min="12308" max="12308" width="9.6640625" style="1" bestFit="1" customWidth="1"/>
    <col min="12309" max="12543" width="8.83203125" style="1"/>
    <col min="12544" max="12544" width="5.6640625" style="1" customWidth="1"/>
    <col min="12545" max="12545" width="12.5" style="1" customWidth="1"/>
    <col min="12546" max="12546" width="39.33203125" style="1" customWidth="1"/>
    <col min="12547" max="12547" width="10.33203125" style="1" customWidth="1"/>
    <col min="12548" max="12549" width="13.33203125" style="1" customWidth="1"/>
    <col min="12550" max="12552" width="0" style="1" hidden="1" customWidth="1"/>
    <col min="12553" max="12553" width="8.1640625" style="1" customWidth="1"/>
    <col min="12554" max="12557" width="0" style="1" hidden="1" customWidth="1"/>
    <col min="12558" max="12558" width="13.33203125" style="1" customWidth="1"/>
    <col min="12559" max="12559" width="0" style="1" hidden="1" customWidth="1"/>
    <col min="12560" max="12561" width="13.33203125" style="1" customWidth="1"/>
    <col min="12562" max="12563" width="0" style="1" hidden="1" customWidth="1"/>
    <col min="12564" max="12564" width="9.6640625" style="1" bestFit="1" customWidth="1"/>
    <col min="12565" max="12799" width="8.83203125" style="1"/>
    <col min="12800" max="12800" width="5.6640625" style="1" customWidth="1"/>
    <col min="12801" max="12801" width="12.5" style="1" customWidth="1"/>
    <col min="12802" max="12802" width="39.33203125" style="1" customWidth="1"/>
    <col min="12803" max="12803" width="10.33203125" style="1" customWidth="1"/>
    <col min="12804" max="12805" width="13.33203125" style="1" customWidth="1"/>
    <col min="12806" max="12808" width="0" style="1" hidden="1" customWidth="1"/>
    <col min="12809" max="12809" width="8.1640625" style="1" customWidth="1"/>
    <col min="12810" max="12813" width="0" style="1" hidden="1" customWidth="1"/>
    <col min="12814" max="12814" width="13.33203125" style="1" customWidth="1"/>
    <col min="12815" max="12815" width="0" style="1" hidden="1" customWidth="1"/>
    <col min="12816" max="12817" width="13.33203125" style="1" customWidth="1"/>
    <col min="12818" max="12819" width="0" style="1" hidden="1" customWidth="1"/>
    <col min="12820" max="12820" width="9.6640625" style="1" bestFit="1" customWidth="1"/>
    <col min="12821" max="13055" width="8.83203125" style="1"/>
    <col min="13056" max="13056" width="5.6640625" style="1" customWidth="1"/>
    <col min="13057" max="13057" width="12.5" style="1" customWidth="1"/>
    <col min="13058" max="13058" width="39.33203125" style="1" customWidth="1"/>
    <col min="13059" max="13059" width="10.33203125" style="1" customWidth="1"/>
    <col min="13060" max="13061" width="13.33203125" style="1" customWidth="1"/>
    <col min="13062" max="13064" width="0" style="1" hidden="1" customWidth="1"/>
    <col min="13065" max="13065" width="8.1640625" style="1" customWidth="1"/>
    <col min="13066" max="13069" width="0" style="1" hidden="1" customWidth="1"/>
    <col min="13070" max="13070" width="13.33203125" style="1" customWidth="1"/>
    <col min="13071" max="13071" width="0" style="1" hidden="1" customWidth="1"/>
    <col min="13072" max="13073" width="13.33203125" style="1" customWidth="1"/>
    <col min="13074" max="13075" width="0" style="1" hidden="1" customWidth="1"/>
    <col min="13076" max="13076" width="9.6640625" style="1" bestFit="1" customWidth="1"/>
    <col min="13077" max="13311" width="8.83203125" style="1"/>
    <col min="13312" max="13312" width="5.6640625" style="1" customWidth="1"/>
    <col min="13313" max="13313" width="12.5" style="1" customWidth="1"/>
    <col min="13314" max="13314" width="39.33203125" style="1" customWidth="1"/>
    <col min="13315" max="13315" width="10.33203125" style="1" customWidth="1"/>
    <col min="13316" max="13317" width="13.33203125" style="1" customWidth="1"/>
    <col min="13318" max="13320" width="0" style="1" hidden="1" customWidth="1"/>
    <col min="13321" max="13321" width="8.1640625" style="1" customWidth="1"/>
    <col min="13322" max="13325" width="0" style="1" hidden="1" customWidth="1"/>
    <col min="13326" max="13326" width="13.33203125" style="1" customWidth="1"/>
    <col min="13327" max="13327" width="0" style="1" hidden="1" customWidth="1"/>
    <col min="13328" max="13329" width="13.33203125" style="1" customWidth="1"/>
    <col min="13330" max="13331" width="0" style="1" hidden="1" customWidth="1"/>
    <col min="13332" max="13332" width="9.6640625" style="1" bestFit="1" customWidth="1"/>
    <col min="13333" max="13567" width="8.83203125" style="1"/>
    <col min="13568" max="13568" width="5.6640625" style="1" customWidth="1"/>
    <col min="13569" max="13569" width="12.5" style="1" customWidth="1"/>
    <col min="13570" max="13570" width="39.33203125" style="1" customWidth="1"/>
    <col min="13571" max="13571" width="10.33203125" style="1" customWidth="1"/>
    <col min="13572" max="13573" width="13.33203125" style="1" customWidth="1"/>
    <col min="13574" max="13576" width="0" style="1" hidden="1" customWidth="1"/>
    <col min="13577" max="13577" width="8.1640625" style="1" customWidth="1"/>
    <col min="13578" max="13581" width="0" style="1" hidden="1" customWidth="1"/>
    <col min="13582" max="13582" width="13.33203125" style="1" customWidth="1"/>
    <col min="13583" max="13583" width="0" style="1" hidden="1" customWidth="1"/>
    <col min="13584" max="13585" width="13.33203125" style="1" customWidth="1"/>
    <col min="13586" max="13587" width="0" style="1" hidden="1" customWidth="1"/>
    <col min="13588" max="13588" width="9.6640625" style="1" bestFit="1" customWidth="1"/>
    <col min="13589" max="13823" width="8.83203125" style="1"/>
    <col min="13824" max="13824" width="5.6640625" style="1" customWidth="1"/>
    <col min="13825" max="13825" width="12.5" style="1" customWidth="1"/>
    <col min="13826" max="13826" width="39.33203125" style="1" customWidth="1"/>
    <col min="13827" max="13827" width="10.33203125" style="1" customWidth="1"/>
    <col min="13828" max="13829" width="13.33203125" style="1" customWidth="1"/>
    <col min="13830" max="13832" width="0" style="1" hidden="1" customWidth="1"/>
    <col min="13833" max="13833" width="8.1640625" style="1" customWidth="1"/>
    <col min="13834" max="13837" width="0" style="1" hidden="1" customWidth="1"/>
    <col min="13838" max="13838" width="13.33203125" style="1" customWidth="1"/>
    <col min="13839" max="13839" width="0" style="1" hidden="1" customWidth="1"/>
    <col min="13840" max="13841" width="13.33203125" style="1" customWidth="1"/>
    <col min="13842" max="13843" width="0" style="1" hidden="1" customWidth="1"/>
    <col min="13844" max="13844" width="9.6640625" style="1" bestFit="1" customWidth="1"/>
    <col min="13845" max="14079" width="8.83203125" style="1"/>
    <col min="14080" max="14080" width="5.6640625" style="1" customWidth="1"/>
    <col min="14081" max="14081" width="12.5" style="1" customWidth="1"/>
    <col min="14082" max="14082" width="39.33203125" style="1" customWidth="1"/>
    <col min="14083" max="14083" width="10.33203125" style="1" customWidth="1"/>
    <col min="14084" max="14085" width="13.33203125" style="1" customWidth="1"/>
    <col min="14086" max="14088" width="0" style="1" hidden="1" customWidth="1"/>
    <col min="14089" max="14089" width="8.1640625" style="1" customWidth="1"/>
    <col min="14090" max="14093" width="0" style="1" hidden="1" customWidth="1"/>
    <col min="14094" max="14094" width="13.33203125" style="1" customWidth="1"/>
    <col min="14095" max="14095" width="0" style="1" hidden="1" customWidth="1"/>
    <col min="14096" max="14097" width="13.33203125" style="1" customWidth="1"/>
    <col min="14098" max="14099" width="0" style="1" hidden="1" customWidth="1"/>
    <col min="14100" max="14100" width="9.6640625" style="1" bestFit="1" customWidth="1"/>
    <col min="14101" max="14335" width="8.83203125" style="1"/>
    <col min="14336" max="14336" width="5.6640625" style="1" customWidth="1"/>
    <col min="14337" max="14337" width="12.5" style="1" customWidth="1"/>
    <col min="14338" max="14338" width="39.33203125" style="1" customWidth="1"/>
    <col min="14339" max="14339" width="10.33203125" style="1" customWidth="1"/>
    <col min="14340" max="14341" width="13.33203125" style="1" customWidth="1"/>
    <col min="14342" max="14344" width="0" style="1" hidden="1" customWidth="1"/>
    <col min="14345" max="14345" width="8.1640625" style="1" customWidth="1"/>
    <col min="14346" max="14349" width="0" style="1" hidden="1" customWidth="1"/>
    <col min="14350" max="14350" width="13.33203125" style="1" customWidth="1"/>
    <col min="14351" max="14351" width="0" style="1" hidden="1" customWidth="1"/>
    <col min="14352" max="14353" width="13.33203125" style="1" customWidth="1"/>
    <col min="14354" max="14355" width="0" style="1" hidden="1" customWidth="1"/>
    <col min="14356" max="14356" width="9.6640625" style="1" bestFit="1" customWidth="1"/>
    <col min="14357" max="14591" width="8.83203125" style="1"/>
    <col min="14592" max="14592" width="5.6640625" style="1" customWidth="1"/>
    <col min="14593" max="14593" width="12.5" style="1" customWidth="1"/>
    <col min="14594" max="14594" width="39.33203125" style="1" customWidth="1"/>
    <col min="14595" max="14595" width="10.33203125" style="1" customWidth="1"/>
    <col min="14596" max="14597" width="13.33203125" style="1" customWidth="1"/>
    <col min="14598" max="14600" width="0" style="1" hidden="1" customWidth="1"/>
    <col min="14601" max="14601" width="8.1640625" style="1" customWidth="1"/>
    <col min="14602" max="14605" width="0" style="1" hidden="1" customWidth="1"/>
    <col min="14606" max="14606" width="13.33203125" style="1" customWidth="1"/>
    <col min="14607" max="14607" width="0" style="1" hidden="1" customWidth="1"/>
    <col min="14608" max="14609" width="13.33203125" style="1" customWidth="1"/>
    <col min="14610" max="14611" width="0" style="1" hidden="1" customWidth="1"/>
    <col min="14612" max="14612" width="9.6640625" style="1" bestFit="1" customWidth="1"/>
    <col min="14613" max="14847" width="8.83203125" style="1"/>
    <col min="14848" max="14848" width="5.6640625" style="1" customWidth="1"/>
    <col min="14849" max="14849" width="12.5" style="1" customWidth="1"/>
    <col min="14850" max="14850" width="39.33203125" style="1" customWidth="1"/>
    <col min="14851" max="14851" width="10.33203125" style="1" customWidth="1"/>
    <col min="14852" max="14853" width="13.33203125" style="1" customWidth="1"/>
    <col min="14854" max="14856" width="0" style="1" hidden="1" customWidth="1"/>
    <col min="14857" max="14857" width="8.1640625" style="1" customWidth="1"/>
    <col min="14858" max="14861" width="0" style="1" hidden="1" customWidth="1"/>
    <col min="14862" max="14862" width="13.33203125" style="1" customWidth="1"/>
    <col min="14863" max="14863" width="0" style="1" hidden="1" customWidth="1"/>
    <col min="14864" max="14865" width="13.33203125" style="1" customWidth="1"/>
    <col min="14866" max="14867" width="0" style="1" hidden="1" customWidth="1"/>
    <col min="14868" max="14868" width="9.6640625" style="1" bestFit="1" customWidth="1"/>
    <col min="14869" max="15103" width="8.83203125" style="1"/>
    <col min="15104" max="15104" width="5.6640625" style="1" customWidth="1"/>
    <col min="15105" max="15105" width="12.5" style="1" customWidth="1"/>
    <col min="15106" max="15106" width="39.33203125" style="1" customWidth="1"/>
    <col min="15107" max="15107" width="10.33203125" style="1" customWidth="1"/>
    <col min="15108" max="15109" width="13.33203125" style="1" customWidth="1"/>
    <col min="15110" max="15112" width="0" style="1" hidden="1" customWidth="1"/>
    <col min="15113" max="15113" width="8.1640625" style="1" customWidth="1"/>
    <col min="15114" max="15117" width="0" style="1" hidden="1" customWidth="1"/>
    <col min="15118" max="15118" width="13.33203125" style="1" customWidth="1"/>
    <col min="15119" max="15119" width="0" style="1" hidden="1" customWidth="1"/>
    <col min="15120" max="15121" width="13.33203125" style="1" customWidth="1"/>
    <col min="15122" max="15123" width="0" style="1" hidden="1" customWidth="1"/>
    <col min="15124" max="15124" width="9.6640625" style="1" bestFit="1" customWidth="1"/>
    <col min="15125" max="15359" width="8.83203125" style="1"/>
    <col min="15360" max="15360" width="5.6640625" style="1" customWidth="1"/>
    <col min="15361" max="15361" width="12.5" style="1" customWidth="1"/>
    <col min="15362" max="15362" width="39.33203125" style="1" customWidth="1"/>
    <col min="15363" max="15363" width="10.33203125" style="1" customWidth="1"/>
    <col min="15364" max="15365" width="13.33203125" style="1" customWidth="1"/>
    <col min="15366" max="15368" width="0" style="1" hidden="1" customWidth="1"/>
    <col min="15369" max="15369" width="8.1640625" style="1" customWidth="1"/>
    <col min="15370" max="15373" width="0" style="1" hidden="1" customWidth="1"/>
    <col min="15374" max="15374" width="13.33203125" style="1" customWidth="1"/>
    <col min="15375" max="15375" width="0" style="1" hidden="1" customWidth="1"/>
    <col min="15376" max="15377" width="13.33203125" style="1" customWidth="1"/>
    <col min="15378" max="15379" width="0" style="1" hidden="1" customWidth="1"/>
    <col min="15380" max="15380" width="9.6640625" style="1" bestFit="1" customWidth="1"/>
    <col min="15381" max="15615" width="8.83203125" style="1"/>
    <col min="15616" max="15616" width="5.6640625" style="1" customWidth="1"/>
    <col min="15617" max="15617" width="12.5" style="1" customWidth="1"/>
    <col min="15618" max="15618" width="39.33203125" style="1" customWidth="1"/>
    <col min="15619" max="15619" width="10.33203125" style="1" customWidth="1"/>
    <col min="15620" max="15621" width="13.33203125" style="1" customWidth="1"/>
    <col min="15622" max="15624" width="0" style="1" hidden="1" customWidth="1"/>
    <col min="15625" max="15625" width="8.1640625" style="1" customWidth="1"/>
    <col min="15626" max="15629" width="0" style="1" hidden="1" customWidth="1"/>
    <col min="15630" max="15630" width="13.33203125" style="1" customWidth="1"/>
    <col min="15631" max="15631" width="0" style="1" hidden="1" customWidth="1"/>
    <col min="15632" max="15633" width="13.33203125" style="1" customWidth="1"/>
    <col min="15634" max="15635" width="0" style="1" hidden="1" customWidth="1"/>
    <col min="15636" max="15636" width="9.6640625" style="1" bestFit="1" customWidth="1"/>
    <col min="15637" max="15871" width="8.83203125" style="1"/>
    <col min="15872" max="15872" width="5.6640625" style="1" customWidth="1"/>
    <col min="15873" max="15873" width="12.5" style="1" customWidth="1"/>
    <col min="15874" max="15874" width="39.33203125" style="1" customWidth="1"/>
    <col min="15875" max="15875" width="10.33203125" style="1" customWidth="1"/>
    <col min="15876" max="15877" width="13.33203125" style="1" customWidth="1"/>
    <col min="15878" max="15880" width="0" style="1" hidden="1" customWidth="1"/>
    <col min="15881" max="15881" width="8.1640625" style="1" customWidth="1"/>
    <col min="15882" max="15885" width="0" style="1" hidden="1" customWidth="1"/>
    <col min="15886" max="15886" width="13.33203125" style="1" customWidth="1"/>
    <col min="15887" max="15887" width="0" style="1" hidden="1" customWidth="1"/>
    <col min="15888" max="15889" width="13.33203125" style="1" customWidth="1"/>
    <col min="15890" max="15891" width="0" style="1" hidden="1" customWidth="1"/>
    <col min="15892" max="15892" width="9.6640625" style="1" bestFit="1" customWidth="1"/>
    <col min="15893" max="16127" width="8.83203125" style="1"/>
    <col min="16128" max="16128" width="5.6640625" style="1" customWidth="1"/>
    <col min="16129" max="16129" width="12.5" style="1" customWidth="1"/>
    <col min="16130" max="16130" width="39.33203125" style="1" customWidth="1"/>
    <col min="16131" max="16131" width="10.33203125" style="1" customWidth="1"/>
    <col min="16132" max="16133" width="13.33203125" style="1" customWidth="1"/>
    <col min="16134" max="16136" width="0" style="1" hidden="1" customWidth="1"/>
    <col min="16137" max="16137" width="8.1640625" style="1" customWidth="1"/>
    <col min="16138" max="16141" width="0" style="1" hidden="1" customWidth="1"/>
    <col min="16142" max="16142" width="13.33203125" style="1" customWidth="1"/>
    <col min="16143" max="16143" width="0" style="1" hidden="1" customWidth="1"/>
    <col min="16144" max="16145" width="13.33203125" style="1" customWidth="1"/>
    <col min="16146" max="16147" width="0" style="1" hidden="1" customWidth="1"/>
    <col min="16148" max="16148" width="9.6640625" style="1" bestFit="1" customWidth="1"/>
    <col min="16149" max="16384" width="8.83203125" style="1"/>
  </cols>
  <sheetData>
    <row r="1" spans="1:22" ht="26.25" customHeight="1" x14ac:dyDescent="0.2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22" ht="30" customHeight="1" x14ac:dyDescent="0.2">
      <c r="A2" s="48" t="s">
        <v>18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22" ht="37.5" customHeight="1" x14ac:dyDescent="0.2">
      <c r="A3" s="49" t="s">
        <v>19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22" ht="30.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20</v>
      </c>
      <c r="G4" s="3" t="s">
        <v>21</v>
      </c>
      <c r="H4" s="3" t="s">
        <v>22</v>
      </c>
      <c r="I4" s="3" t="s">
        <v>21</v>
      </c>
      <c r="J4" s="3" t="s">
        <v>6</v>
      </c>
      <c r="K4" s="3" t="s">
        <v>23</v>
      </c>
      <c r="L4" s="3" t="s">
        <v>21</v>
      </c>
      <c r="M4" s="3" t="s">
        <v>24</v>
      </c>
      <c r="N4" s="3" t="s">
        <v>21</v>
      </c>
      <c r="O4" s="3" t="s">
        <v>25</v>
      </c>
      <c r="P4" s="3" t="s">
        <v>21</v>
      </c>
      <c r="Q4" s="3" t="s">
        <v>26</v>
      </c>
      <c r="R4" s="3" t="s">
        <v>140</v>
      </c>
      <c r="S4" s="1" t="s">
        <v>7</v>
      </c>
      <c r="T4" s="1" t="s">
        <v>8</v>
      </c>
    </row>
    <row r="5" spans="1:22" ht="12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6"/>
      <c r="K5" s="7"/>
      <c r="L5" s="7"/>
      <c r="M5" s="7"/>
      <c r="N5" s="7"/>
      <c r="O5" s="7"/>
      <c r="P5" s="7"/>
      <c r="Q5" s="7"/>
      <c r="R5" s="7"/>
    </row>
    <row r="6" spans="1:22" ht="15" x14ac:dyDescent="0.2">
      <c r="A6" s="9">
        <v>4</v>
      </c>
      <c r="B6" s="10" t="s">
        <v>34</v>
      </c>
      <c r="C6" s="11" t="s">
        <v>35</v>
      </c>
      <c r="D6" s="10" t="s">
        <v>36</v>
      </c>
      <c r="E6" s="12">
        <v>80</v>
      </c>
      <c r="F6" s="13">
        <v>930144</v>
      </c>
      <c r="G6" s="13">
        <v>66442976.352000006</v>
      </c>
      <c r="H6" s="14">
        <v>750000</v>
      </c>
      <c r="I6" s="13">
        <v>53574750.000000007</v>
      </c>
      <c r="J6" s="12">
        <v>1</v>
      </c>
      <c r="K6" s="13">
        <v>750000</v>
      </c>
      <c r="L6" s="13">
        <v>53574750.000000007</v>
      </c>
      <c r="M6" s="13">
        <v>0</v>
      </c>
      <c r="N6" s="13">
        <v>0</v>
      </c>
      <c r="O6" s="13">
        <v>750000</v>
      </c>
      <c r="P6" s="13">
        <v>53574750.000000007</v>
      </c>
      <c r="Q6" s="13">
        <v>-180144</v>
      </c>
      <c r="R6" s="13">
        <f t="shared" ref="R6:R48" si="0">E6*O6</f>
        <v>60000000</v>
      </c>
      <c r="S6" s="1">
        <v>0</v>
      </c>
      <c r="T6" s="1">
        <v>0</v>
      </c>
      <c r="U6" s="1">
        <v>780000</v>
      </c>
      <c r="V6" s="45"/>
    </row>
    <row r="7" spans="1:22" ht="14" x14ac:dyDescent="0.2">
      <c r="A7" s="9"/>
      <c r="B7" s="10"/>
      <c r="C7" s="11"/>
      <c r="D7" s="10"/>
      <c r="E7" s="12"/>
      <c r="F7" s="13"/>
      <c r="G7" s="13"/>
      <c r="H7" s="14"/>
      <c r="I7" s="13"/>
      <c r="J7" s="12"/>
      <c r="K7" s="13"/>
      <c r="L7" s="13"/>
      <c r="M7" s="13"/>
      <c r="N7" s="13"/>
      <c r="O7" s="13"/>
      <c r="P7" s="13"/>
      <c r="Q7" s="13"/>
      <c r="R7" s="13"/>
      <c r="V7" s="45"/>
    </row>
    <row r="8" spans="1:22" ht="14" x14ac:dyDescent="0.2">
      <c r="A8" s="9"/>
      <c r="B8" s="10"/>
      <c r="C8" s="11"/>
      <c r="D8" s="10"/>
      <c r="E8" s="12"/>
      <c r="F8" s="13"/>
      <c r="G8" s="13"/>
      <c r="H8" s="14"/>
      <c r="I8" s="13"/>
      <c r="J8" s="12"/>
      <c r="K8" s="13"/>
      <c r="L8" s="13"/>
      <c r="M8" s="13"/>
      <c r="N8" s="13"/>
      <c r="O8" s="13"/>
      <c r="P8" s="13"/>
      <c r="Q8" s="13"/>
      <c r="R8" s="13"/>
      <c r="V8" s="45"/>
    </row>
    <row r="9" spans="1:22" s="59" customFormat="1" ht="15" x14ac:dyDescent="0.2">
      <c r="A9" s="54">
        <v>7</v>
      </c>
      <c r="B9" s="55" t="s">
        <v>42</v>
      </c>
      <c r="C9" s="56" t="s">
        <v>43</v>
      </c>
      <c r="D9" s="55" t="s">
        <v>36</v>
      </c>
      <c r="E9" s="57">
        <v>54</v>
      </c>
      <c r="F9" s="58">
        <v>400000</v>
      </c>
      <c r="G9" s="58">
        <v>20360240.263999999</v>
      </c>
      <c r="H9" s="58">
        <v>350000</v>
      </c>
      <c r="I9" s="58">
        <v>17815210.230999999</v>
      </c>
      <c r="J9" s="57">
        <v>1</v>
      </c>
      <c r="K9" s="58">
        <v>350000</v>
      </c>
      <c r="L9" s="58">
        <v>17815210.230999999</v>
      </c>
      <c r="M9" s="58">
        <v>0</v>
      </c>
      <c r="N9" s="58">
        <v>0</v>
      </c>
      <c r="O9" s="58">
        <v>350000</v>
      </c>
      <c r="P9" s="58">
        <v>17815210.230999999</v>
      </c>
      <c r="Q9" s="58">
        <v>-50000</v>
      </c>
      <c r="R9" s="58">
        <f t="shared" si="0"/>
        <v>18900000</v>
      </c>
      <c r="S9" s="59">
        <v>0</v>
      </c>
      <c r="T9" s="59">
        <v>0</v>
      </c>
      <c r="V9" s="60"/>
    </row>
    <row r="10" spans="1:22" ht="14" x14ac:dyDescent="0.2">
      <c r="A10" s="9"/>
      <c r="B10" s="10"/>
      <c r="C10" s="11"/>
      <c r="D10" s="10"/>
      <c r="E10" s="12"/>
      <c r="F10" s="13"/>
      <c r="G10" s="13"/>
      <c r="H10" s="14"/>
      <c r="I10" s="13"/>
      <c r="J10" s="12"/>
      <c r="K10" s="13"/>
      <c r="L10" s="13"/>
      <c r="M10" s="13"/>
      <c r="N10" s="13"/>
      <c r="O10" s="13"/>
      <c r="P10" s="13"/>
      <c r="Q10" s="13"/>
      <c r="R10" s="13"/>
      <c r="V10" s="45"/>
    </row>
    <row r="11" spans="1:22" ht="14" x14ac:dyDescent="0.2">
      <c r="A11" s="9"/>
      <c r="B11" s="10"/>
      <c r="C11" s="11"/>
      <c r="D11" s="10"/>
      <c r="E11" s="12"/>
      <c r="F11" s="13"/>
      <c r="G11" s="13"/>
      <c r="H11" s="14"/>
      <c r="I11" s="13"/>
      <c r="J11" s="12"/>
      <c r="K11" s="13"/>
      <c r="L11" s="13"/>
      <c r="M11" s="13"/>
      <c r="N11" s="13"/>
      <c r="O11" s="13"/>
      <c r="P11" s="13"/>
      <c r="Q11" s="13"/>
      <c r="R11" s="13"/>
      <c r="V11" s="45"/>
    </row>
    <row r="12" spans="1:22" ht="15" x14ac:dyDescent="0.2">
      <c r="A12" s="9">
        <v>2</v>
      </c>
      <c r="B12" s="10" t="s">
        <v>27</v>
      </c>
      <c r="C12" s="56" t="s">
        <v>177</v>
      </c>
      <c r="D12" s="55" t="s">
        <v>31</v>
      </c>
      <c r="E12" s="57">
        <v>4</v>
      </c>
      <c r="F12" s="58">
        <v>150000</v>
      </c>
      <c r="G12" s="58">
        <v>600000</v>
      </c>
      <c r="H12" s="58">
        <v>150000</v>
      </c>
      <c r="I12" s="58">
        <v>600000</v>
      </c>
      <c r="J12" s="57">
        <v>1</v>
      </c>
      <c r="K12" s="58">
        <v>150000</v>
      </c>
      <c r="L12" s="58">
        <v>600000</v>
      </c>
      <c r="M12" s="58">
        <v>0</v>
      </c>
      <c r="N12" s="58">
        <v>0</v>
      </c>
      <c r="O12" s="58">
        <v>150000</v>
      </c>
      <c r="P12" s="13">
        <v>600000</v>
      </c>
      <c r="Q12" s="13">
        <v>0</v>
      </c>
      <c r="R12" s="13">
        <f>E12*O12</f>
        <v>600000</v>
      </c>
      <c r="V12" s="45"/>
    </row>
    <row r="13" spans="1:22" s="59" customFormat="1" ht="15" x14ac:dyDescent="0.2">
      <c r="A13" s="54">
        <v>3</v>
      </c>
      <c r="B13" s="55" t="s">
        <v>27</v>
      </c>
      <c r="C13" s="56" t="s">
        <v>32</v>
      </c>
      <c r="D13" s="55" t="s">
        <v>33</v>
      </c>
      <c r="E13" s="57">
        <v>8</v>
      </c>
      <c r="F13" s="58">
        <v>200000</v>
      </c>
      <c r="G13" s="58">
        <v>1600000</v>
      </c>
      <c r="H13" s="58">
        <v>200000</v>
      </c>
      <c r="I13" s="58">
        <v>1600000</v>
      </c>
      <c r="J13" s="57">
        <v>1</v>
      </c>
      <c r="K13" s="58">
        <v>200000</v>
      </c>
      <c r="L13" s="58">
        <v>1600000</v>
      </c>
      <c r="M13" s="58">
        <v>0</v>
      </c>
      <c r="N13" s="58">
        <v>0</v>
      </c>
      <c r="O13" s="58">
        <v>200000</v>
      </c>
      <c r="P13" s="58">
        <v>1600000</v>
      </c>
      <c r="Q13" s="58">
        <v>0</v>
      </c>
      <c r="R13" s="58">
        <f>E13*O13</f>
        <v>1600000</v>
      </c>
      <c r="V13" s="60"/>
    </row>
    <row r="14" spans="1:22" ht="15" x14ac:dyDescent="0.2">
      <c r="A14" s="9">
        <v>9</v>
      </c>
      <c r="B14" s="10" t="s">
        <v>46</v>
      </c>
      <c r="C14" s="56" t="s">
        <v>47</v>
      </c>
      <c r="D14" s="55" t="s">
        <v>33</v>
      </c>
      <c r="E14" s="57">
        <v>2</v>
      </c>
      <c r="F14" s="13">
        <v>18000</v>
      </c>
      <c r="G14" s="13">
        <v>36000</v>
      </c>
      <c r="H14" s="14">
        <v>18000</v>
      </c>
      <c r="I14" s="13">
        <v>36000</v>
      </c>
      <c r="J14" s="12">
        <v>1</v>
      </c>
      <c r="K14" s="13">
        <v>18000</v>
      </c>
      <c r="L14" s="13">
        <v>36000</v>
      </c>
      <c r="M14" s="13">
        <v>0</v>
      </c>
      <c r="N14" s="13">
        <v>0</v>
      </c>
      <c r="O14" s="13">
        <v>18000</v>
      </c>
      <c r="P14" s="13">
        <v>36000</v>
      </c>
      <c r="Q14" s="13">
        <v>0</v>
      </c>
      <c r="R14" s="13">
        <f t="shared" si="0"/>
        <v>36000</v>
      </c>
      <c r="S14" s="1">
        <v>0</v>
      </c>
      <c r="T14" s="1">
        <v>0</v>
      </c>
      <c r="V14" s="45"/>
    </row>
    <row r="15" spans="1:22" ht="15" x14ac:dyDescent="0.2">
      <c r="A15" s="9">
        <v>11</v>
      </c>
      <c r="B15" s="10" t="s">
        <v>50</v>
      </c>
      <c r="C15" s="11" t="s">
        <v>51</v>
      </c>
      <c r="D15" s="10" t="s">
        <v>33</v>
      </c>
      <c r="E15" s="12">
        <v>16</v>
      </c>
      <c r="F15" s="13">
        <v>10909</v>
      </c>
      <c r="G15" s="13">
        <v>174544</v>
      </c>
      <c r="H15" s="14">
        <v>31800</v>
      </c>
      <c r="I15" s="13">
        <v>508800</v>
      </c>
      <c r="J15" s="12">
        <v>1</v>
      </c>
      <c r="K15" s="13">
        <v>31800</v>
      </c>
      <c r="L15" s="13">
        <v>508800</v>
      </c>
      <c r="M15" s="13">
        <v>0</v>
      </c>
      <c r="N15" s="13">
        <v>0</v>
      </c>
      <c r="O15" s="13">
        <v>31800</v>
      </c>
      <c r="P15" s="13">
        <v>508800</v>
      </c>
      <c r="Q15" s="13">
        <v>20891</v>
      </c>
      <c r="R15" s="13">
        <f t="shared" si="0"/>
        <v>508800</v>
      </c>
      <c r="S15" s="1">
        <v>0</v>
      </c>
      <c r="T15" s="1">
        <v>0</v>
      </c>
      <c r="V15" s="45"/>
    </row>
    <row r="16" spans="1:22" ht="15" x14ac:dyDescent="0.2">
      <c r="A16" s="9">
        <v>12</v>
      </c>
      <c r="B16" s="10" t="s">
        <v>50</v>
      </c>
      <c r="C16" s="11" t="s">
        <v>52</v>
      </c>
      <c r="D16" s="10" t="s">
        <v>33</v>
      </c>
      <c r="E16" s="12">
        <v>8</v>
      </c>
      <c r="F16" s="13">
        <v>10909</v>
      </c>
      <c r="G16" s="13">
        <v>87272</v>
      </c>
      <c r="H16" s="14">
        <v>44700</v>
      </c>
      <c r="I16" s="13">
        <v>357600</v>
      </c>
      <c r="J16" s="12">
        <v>1</v>
      </c>
      <c r="K16" s="13">
        <v>44700</v>
      </c>
      <c r="L16" s="13">
        <v>357600</v>
      </c>
      <c r="M16" s="13">
        <v>0</v>
      </c>
      <c r="N16" s="13">
        <v>0</v>
      </c>
      <c r="O16" s="13">
        <v>44700</v>
      </c>
      <c r="P16" s="13">
        <v>357600</v>
      </c>
      <c r="Q16" s="13">
        <v>33791</v>
      </c>
      <c r="R16" s="13">
        <f t="shared" si="0"/>
        <v>357600</v>
      </c>
      <c r="S16" s="1">
        <v>0</v>
      </c>
      <c r="T16" s="1">
        <v>0</v>
      </c>
      <c r="V16" s="45"/>
    </row>
    <row r="17" spans="1:22" ht="15" x14ac:dyDescent="0.2">
      <c r="A17" s="9">
        <v>13</v>
      </c>
      <c r="B17" s="10" t="s">
        <v>53</v>
      </c>
      <c r="C17" s="56" t="s">
        <v>54</v>
      </c>
      <c r="D17" s="55" t="s">
        <v>29</v>
      </c>
      <c r="E17" s="57">
        <v>280</v>
      </c>
      <c r="F17" s="58">
        <v>8400</v>
      </c>
      <c r="G17" s="58">
        <v>2352000</v>
      </c>
      <c r="H17" s="58">
        <v>8400</v>
      </c>
      <c r="I17" s="58">
        <v>2352000</v>
      </c>
      <c r="J17" s="57">
        <v>1</v>
      </c>
      <c r="K17" s="58">
        <v>8400</v>
      </c>
      <c r="L17" s="58">
        <v>2352000</v>
      </c>
      <c r="M17" s="58">
        <v>0</v>
      </c>
      <c r="N17" s="58">
        <v>0</v>
      </c>
      <c r="O17" s="58">
        <v>8400</v>
      </c>
      <c r="P17" s="13">
        <v>2352000</v>
      </c>
      <c r="Q17" s="13">
        <v>0</v>
      </c>
      <c r="R17" s="13">
        <f t="shared" si="0"/>
        <v>2352000</v>
      </c>
      <c r="S17" s="1">
        <v>0</v>
      </c>
      <c r="T17" s="1">
        <v>0</v>
      </c>
      <c r="V17" s="45"/>
    </row>
    <row r="18" spans="1:22" ht="15" x14ac:dyDescent="0.2">
      <c r="A18" s="9">
        <v>14</v>
      </c>
      <c r="B18" s="10" t="s">
        <v>55</v>
      </c>
      <c r="C18" s="56" t="s">
        <v>56</v>
      </c>
      <c r="D18" s="55" t="s">
        <v>57</v>
      </c>
      <c r="E18" s="57">
        <v>30</v>
      </c>
      <c r="F18" s="58">
        <v>60000</v>
      </c>
      <c r="G18" s="58">
        <v>1800000</v>
      </c>
      <c r="H18" s="58">
        <v>600000</v>
      </c>
      <c r="I18" s="58">
        <v>18000000</v>
      </c>
      <c r="J18" s="57">
        <v>1</v>
      </c>
      <c r="K18" s="58">
        <v>600000</v>
      </c>
      <c r="L18" s="58">
        <v>18000000</v>
      </c>
      <c r="M18" s="58">
        <v>0</v>
      </c>
      <c r="N18" s="58">
        <v>0</v>
      </c>
      <c r="O18" s="58">
        <v>600000</v>
      </c>
      <c r="P18" s="13">
        <v>18000000</v>
      </c>
      <c r="Q18" s="13">
        <v>540000</v>
      </c>
      <c r="R18" s="13">
        <f t="shared" si="0"/>
        <v>18000000</v>
      </c>
      <c r="S18" s="1">
        <v>0</v>
      </c>
      <c r="T18" s="1">
        <v>0</v>
      </c>
      <c r="V18" s="45"/>
    </row>
    <row r="19" spans="1:22" ht="15" x14ac:dyDescent="0.2">
      <c r="A19" s="9">
        <v>17</v>
      </c>
      <c r="B19" s="10" t="s">
        <v>63</v>
      </c>
      <c r="C19" s="56" t="s">
        <v>64</v>
      </c>
      <c r="D19" s="55" t="s">
        <v>33</v>
      </c>
      <c r="E19" s="57">
        <v>12</v>
      </c>
      <c r="F19" s="58">
        <v>3000</v>
      </c>
      <c r="G19" s="58">
        <v>36000</v>
      </c>
      <c r="H19" s="58">
        <v>15000</v>
      </c>
      <c r="I19" s="58">
        <v>180000</v>
      </c>
      <c r="J19" s="57">
        <v>1</v>
      </c>
      <c r="K19" s="58">
        <v>15000</v>
      </c>
      <c r="L19" s="58">
        <v>180000</v>
      </c>
      <c r="M19" s="58">
        <v>0</v>
      </c>
      <c r="N19" s="58">
        <v>0</v>
      </c>
      <c r="O19" s="58">
        <v>15000</v>
      </c>
      <c r="P19" s="13">
        <v>180000</v>
      </c>
      <c r="Q19" s="13">
        <v>12000</v>
      </c>
      <c r="R19" s="13">
        <f t="shared" si="0"/>
        <v>180000</v>
      </c>
      <c r="S19" s="1">
        <v>0</v>
      </c>
      <c r="T19" s="1">
        <v>0</v>
      </c>
      <c r="V19" s="45"/>
    </row>
    <row r="20" spans="1:22" ht="15" x14ac:dyDescent="0.2">
      <c r="A20" s="9">
        <v>27</v>
      </c>
      <c r="B20" s="10" t="s">
        <v>85</v>
      </c>
      <c r="C20" s="11" t="s">
        <v>86</v>
      </c>
      <c r="D20" s="10" t="s">
        <v>29</v>
      </c>
      <c r="E20" s="12">
        <v>220</v>
      </c>
      <c r="F20" s="13">
        <v>7500</v>
      </c>
      <c r="G20" s="13">
        <v>1650000</v>
      </c>
      <c r="H20" s="14">
        <v>7500</v>
      </c>
      <c r="I20" s="13">
        <v>1650000</v>
      </c>
      <c r="J20" s="12">
        <v>1</v>
      </c>
      <c r="K20" s="13">
        <v>7500</v>
      </c>
      <c r="L20" s="13">
        <v>1650000</v>
      </c>
      <c r="M20" s="13">
        <v>0</v>
      </c>
      <c r="N20" s="13">
        <v>0</v>
      </c>
      <c r="O20" s="13">
        <v>7500</v>
      </c>
      <c r="P20" s="13">
        <v>1650000</v>
      </c>
      <c r="Q20" s="13">
        <v>0</v>
      </c>
      <c r="R20" s="13">
        <f>E20*O20</f>
        <v>1650000</v>
      </c>
      <c r="S20" s="1">
        <v>0</v>
      </c>
      <c r="T20" s="1">
        <v>0</v>
      </c>
      <c r="V20" s="45"/>
    </row>
    <row r="21" spans="1:22" ht="15" x14ac:dyDescent="0.2">
      <c r="A21" s="9">
        <v>28</v>
      </c>
      <c r="B21" s="10" t="s">
        <v>87</v>
      </c>
      <c r="C21" s="11" t="s">
        <v>88</v>
      </c>
      <c r="D21" s="10" t="s">
        <v>29</v>
      </c>
      <c r="E21" s="12">
        <v>73</v>
      </c>
      <c r="F21" s="13">
        <v>33545</v>
      </c>
      <c r="G21" s="13">
        <v>2439392.4</v>
      </c>
      <c r="H21" s="14">
        <v>60800</v>
      </c>
      <c r="I21" s="13">
        <v>4421376</v>
      </c>
      <c r="J21" s="12">
        <v>1</v>
      </c>
      <c r="K21" s="13">
        <v>60800</v>
      </c>
      <c r="L21" s="13">
        <v>4421376</v>
      </c>
      <c r="M21" s="13">
        <v>0</v>
      </c>
      <c r="N21" s="13">
        <v>0</v>
      </c>
      <c r="O21" s="13">
        <v>60800</v>
      </c>
      <c r="P21" s="13">
        <v>4421376</v>
      </c>
      <c r="Q21" s="13">
        <v>27255</v>
      </c>
      <c r="R21" s="13">
        <f>E21*O21</f>
        <v>4438400</v>
      </c>
      <c r="S21" s="1">
        <v>0</v>
      </c>
      <c r="T21" s="1">
        <v>0</v>
      </c>
      <c r="V21" s="45"/>
    </row>
    <row r="22" spans="1:22" ht="15" x14ac:dyDescent="0.2">
      <c r="A22" s="9">
        <v>21</v>
      </c>
      <c r="B22" s="10" t="s">
        <v>71</v>
      </c>
      <c r="C22" s="56" t="s">
        <v>72</v>
      </c>
      <c r="D22" s="55" t="s">
        <v>33</v>
      </c>
      <c r="E22" s="57">
        <v>2</v>
      </c>
      <c r="F22" s="58">
        <v>121667</v>
      </c>
      <c r="G22" s="58">
        <v>194667.2</v>
      </c>
      <c r="H22" s="58">
        <v>250000</v>
      </c>
      <c r="I22" s="58">
        <v>400000</v>
      </c>
      <c r="J22" s="57">
        <v>1</v>
      </c>
      <c r="K22" s="58">
        <v>250000</v>
      </c>
      <c r="L22" s="58">
        <v>400000</v>
      </c>
      <c r="M22" s="58">
        <v>0</v>
      </c>
      <c r="N22" s="58">
        <v>0</v>
      </c>
      <c r="O22" s="58">
        <v>250000</v>
      </c>
      <c r="P22" s="13">
        <v>400000</v>
      </c>
      <c r="Q22" s="13">
        <v>128333</v>
      </c>
      <c r="R22" s="13">
        <f t="shared" si="0"/>
        <v>500000</v>
      </c>
      <c r="S22" s="1">
        <v>0</v>
      </c>
      <c r="T22" s="1">
        <v>0</v>
      </c>
      <c r="V22" s="45"/>
    </row>
    <row r="23" spans="1:22" ht="14" x14ac:dyDescent="0.2">
      <c r="A23" s="9"/>
      <c r="B23" s="10"/>
      <c r="C23" s="11"/>
      <c r="D23" s="10"/>
      <c r="E23" s="12"/>
      <c r="F23" s="13"/>
      <c r="G23" s="13"/>
      <c r="H23" s="14"/>
      <c r="I23" s="13"/>
      <c r="J23" s="12"/>
      <c r="K23" s="13"/>
      <c r="L23" s="13"/>
      <c r="M23" s="13"/>
      <c r="N23" s="13"/>
      <c r="O23" s="13"/>
      <c r="P23" s="13"/>
      <c r="Q23" s="13"/>
      <c r="R23" s="13"/>
      <c r="V23" s="45"/>
    </row>
    <row r="24" spans="1:22" ht="14" x14ac:dyDescent="0.2">
      <c r="A24" s="9"/>
      <c r="B24" s="10"/>
      <c r="C24" s="11"/>
      <c r="D24" s="10"/>
      <c r="E24" s="12"/>
      <c r="F24" s="13"/>
      <c r="G24" s="13"/>
      <c r="H24" s="14"/>
      <c r="I24" s="13"/>
      <c r="J24" s="12"/>
      <c r="K24" s="13"/>
      <c r="L24" s="13"/>
      <c r="M24" s="13"/>
      <c r="N24" s="13"/>
      <c r="O24" s="13"/>
      <c r="P24" s="13"/>
      <c r="Q24" s="13"/>
      <c r="R24" s="13"/>
      <c r="V24" s="45"/>
    </row>
    <row r="25" spans="1:22" ht="15" x14ac:dyDescent="0.2">
      <c r="A25" s="9">
        <v>24</v>
      </c>
      <c r="B25" s="10" t="s">
        <v>78</v>
      </c>
      <c r="C25" s="11" t="s">
        <v>79</v>
      </c>
      <c r="D25" s="10" t="s">
        <v>39</v>
      </c>
      <c r="E25" s="12">
        <v>1196</v>
      </c>
      <c r="F25" s="13">
        <v>11200</v>
      </c>
      <c r="G25" s="13">
        <v>12417042.164799999</v>
      </c>
      <c r="H25" s="14">
        <v>30000</v>
      </c>
      <c r="I25" s="13">
        <v>33259934.370000001</v>
      </c>
      <c r="J25" s="12">
        <v>1</v>
      </c>
      <c r="K25" s="13">
        <v>30000</v>
      </c>
      <c r="L25" s="13">
        <v>33259934.370000001</v>
      </c>
      <c r="M25" s="13">
        <v>0</v>
      </c>
      <c r="N25" s="13">
        <v>0</v>
      </c>
      <c r="O25" s="13">
        <v>30000</v>
      </c>
      <c r="P25" s="13">
        <v>33259934.370000001</v>
      </c>
      <c r="Q25" s="13">
        <v>18800</v>
      </c>
      <c r="R25" s="13">
        <f t="shared" si="0"/>
        <v>35880000</v>
      </c>
      <c r="S25" s="1">
        <v>0</v>
      </c>
      <c r="T25" s="1">
        <v>0</v>
      </c>
      <c r="V25" s="45"/>
    </row>
    <row r="26" spans="1:22" ht="14" x14ac:dyDescent="0.2">
      <c r="A26" s="9"/>
      <c r="B26" s="10"/>
      <c r="C26" s="11"/>
      <c r="D26" s="10"/>
      <c r="E26" s="12"/>
      <c r="F26" s="13"/>
      <c r="G26" s="13"/>
      <c r="H26" s="14"/>
      <c r="I26" s="13"/>
      <c r="J26" s="12"/>
      <c r="K26" s="13"/>
      <c r="L26" s="13"/>
      <c r="M26" s="13"/>
      <c r="N26" s="13"/>
      <c r="O26" s="13"/>
      <c r="P26" s="13"/>
      <c r="Q26" s="13"/>
      <c r="R26" s="13"/>
      <c r="V26" s="45"/>
    </row>
    <row r="27" spans="1:22" ht="14" x14ac:dyDescent="0.2">
      <c r="A27" s="9"/>
      <c r="B27" s="10"/>
      <c r="C27" s="11"/>
      <c r="D27" s="10"/>
      <c r="E27" s="12"/>
      <c r="F27" s="13"/>
      <c r="G27" s="13"/>
      <c r="H27" s="14"/>
      <c r="I27" s="13"/>
      <c r="J27" s="12"/>
      <c r="K27" s="13"/>
      <c r="L27" s="13"/>
      <c r="M27" s="13"/>
      <c r="N27" s="13"/>
      <c r="O27" s="13"/>
      <c r="P27" s="13"/>
      <c r="Q27" s="13"/>
      <c r="R27" s="13"/>
      <c r="V27" s="45"/>
    </row>
    <row r="28" spans="1:22" ht="15" x14ac:dyDescent="0.2">
      <c r="A28" s="9">
        <v>16</v>
      </c>
      <c r="B28" s="10" t="s">
        <v>60</v>
      </c>
      <c r="C28" s="11" t="s">
        <v>61</v>
      </c>
      <c r="D28" s="10" t="s">
        <v>62</v>
      </c>
      <c r="E28" s="12">
        <v>878</v>
      </c>
      <c r="F28" s="13">
        <v>6233</v>
      </c>
      <c r="G28" s="13">
        <v>5474062.9452729989</v>
      </c>
      <c r="H28" s="14">
        <v>90000</v>
      </c>
      <c r="I28" s="13">
        <v>79041499.289999992</v>
      </c>
      <c r="J28" s="12">
        <v>1</v>
      </c>
      <c r="K28" s="13">
        <v>90000</v>
      </c>
      <c r="L28" s="13">
        <v>79041499.289999992</v>
      </c>
      <c r="M28" s="13">
        <v>0</v>
      </c>
      <c r="N28" s="13">
        <v>0</v>
      </c>
      <c r="O28" s="13">
        <v>90000</v>
      </c>
      <c r="P28" s="13">
        <v>79041499.289999992</v>
      </c>
      <c r="Q28" s="13">
        <v>83767</v>
      </c>
      <c r="R28" s="13">
        <f>E28*O28</f>
        <v>79020000</v>
      </c>
      <c r="S28" s="1">
        <v>0</v>
      </c>
      <c r="T28" s="1">
        <v>0</v>
      </c>
      <c r="V28" s="45"/>
    </row>
    <row r="29" spans="1:22" ht="15" x14ac:dyDescent="0.2">
      <c r="A29" s="9">
        <v>5</v>
      </c>
      <c r="B29" s="10" t="s">
        <v>37</v>
      </c>
      <c r="C29" s="11" t="s">
        <v>38</v>
      </c>
      <c r="D29" s="10" t="s">
        <v>39</v>
      </c>
      <c r="E29" s="12">
        <v>637</v>
      </c>
      <c r="F29" s="13">
        <v>300</v>
      </c>
      <c r="G29" s="13">
        <v>191032.47930000001</v>
      </c>
      <c r="H29" s="14">
        <v>3000</v>
      </c>
      <c r="I29" s="13">
        <v>1910324.7930000001</v>
      </c>
      <c r="J29" s="12">
        <v>1</v>
      </c>
      <c r="K29" s="13">
        <v>3000</v>
      </c>
      <c r="L29" s="13">
        <v>1910324.7930000001</v>
      </c>
      <c r="M29" s="13">
        <v>0</v>
      </c>
      <c r="N29" s="13">
        <v>0</v>
      </c>
      <c r="O29" s="13">
        <v>3000</v>
      </c>
      <c r="P29" s="13">
        <v>1910324.7930000001</v>
      </c>
      <c r="Q29" s="13">
        <v>2700</v>
      </c>
      <c r="R29" s="13">
        <f>E29*O29</f>
        <v>1911000</v>
      </c>
      <c r="S29" s="1">
        <v>0</v>
      </c>
      <c r="T29" s="1">
        <v>0</v>
      </c>
      <c r="V29" s="45"/>
    </row>
    <row r="30" spans="1:22" ht="15" x14ac:dyDescent="0.2">
      <c r="A30" s="9">
        <v>6</v>
      </c>
      <c r="B30" s="10" t="s">
        <v>40</v>
      </c>
      <c r="C30" s="11" t="s">
        <v>41</v>
      </c>
      <c r="D30" s="10" t="s">
        <v>33</v>
      </c>
      <c r="E30" s="12">
        <v>4</v>
      </c>
      <c r="F30" s="13">
        <v>13500</v>
      </c>
      <c r="G30" s="13">
        <v>53136</v>
      </c>
      <c r="H30" s="14">
        <v>13500</v>
      </c>
      <c r="I30" s="13">
        <v>53136</v>
      </c>
      <c r="J30" s="12">
        <v>1</v>
      </c>
      <c r="K30" s="13">
        <v>13500</v>
      </c>
      <c r="L30" s="13">
        <v>53136</v>
      </c>
      <c r="M30" s="13">
        <v>0</v>
      </c>
      <c r="N30" s="13">
        <v>0</v>
      </c>
      <c r="O30" s="13">
        <v>13500</v>
      </c>
      <c r="P30" s="13">
        <v>53136</v>
      </c>
      <c r="Q30" s="13">
        <v>0</v>
      </c>
      <c r="R30" s="13">
        <f>E30*O30</f>
        <v>54000</v>
      </c>
      <c r="S30" s="1">
        <v>0</v>
      </c>
      <c r="T30" s="1">
        <v>0</v>
      </c>
      <c r="V30" s="45"/>
    </row>
    <row r="31" spans="1:22" ht="15" x14ac:dyDescent="0.2">
      <c r="A31" s="9">
        <v>29</v>
      </c>
      <c r="B31" s="10" t="s">
        <v>89</v>
      </c>
      <c r="C31" s="11" t="s">
        <v>90</v>
      </c>
      <c r="D31" s="10" t="s">
        <v>39</v>
      </c>
      <c r="E31" s="12">
        <v>16</v>
      </c>
      <c r="F31" s="13">
        <v>25000</v>
      </c>
      <c r="G31" s="13">
        <v>405025</v>
      </c>
      <c r="H31" s="14">
        <v>25000</v>
      </c>
      <c r="I31" s="13">
        <v>405025</v>
      </c>
      <c r="J31" s="12">
        <v>1</v>
      </c>
      <c r="K31" s="13">
        <v>25000</v>
      </c>
      <c r="L31" s="13">
        <v>405025</v>
      </c>
      <c r="M31" s="13">
        <v>0</v>
      </c>
      <c r="N31" s="13">
        <v>0</v>
      </c>
      <c r="O31" s="13">
        <v>25000</v>
      </c>
      <c r="P31" s="13">
        <v>405025</v>
      </c>
      <c r="Q31" s="13">
        <v>0</v>
      </c>
      <c r="R31" s="13">
        <f t="shared" si="0"/>
        <v>400000</v>
      </c>
      <c r="S31" s="1">
        <v>0</v>
      </c>
      <c r="T31" s="1">
        <v>0</v>
      </c>
      <c r="V31" s="45"/>
    </row>
    <row r="32" spans="1:22" ht="15" x14ac:dyDescent="0.2">
      <c r="A32" s="9">
        <v>32</v>
      </c>
      <c r="B32" s="10" t="s">
        <v>94</v>
      </c>
      <c r="C32" s="56" t="s">
        <v>95</v>
      </c>
      <c r="D32" s="55" t="s">
        <v>57</v>
      </c>
      <c r="E32" s="57">
        <v>249</v>
      </c>
      <c r="F32" s="58">
        <v>4000</v>
      </c>
      <c r="G32" s="58">
        <v>996142.28000000014</v>
      </c>
      <c r="H32" s="58">
        <v>4000</v>
      </c>
      <c r="I32" s="58">
        <v>996142.28000000014</v>
      </c>
      <c r="J32" s="57">
        <v>1</v>
      </c>
      <c r="K32" s="58">
        <v>4000</v>
      </c>
      <c r="L32" s="58">
        <v>996142.28000000014</v>
      </c>
      <c r="M32" s="58">
        <v>0</v>
      </c>
      <c r="N32" s="58">
        <v>0</v>
      </c>
      <c r="O32" s="58">
        <v>4000</v>
      </c>
      <c r="P32" s="13">
        <v>996142.28000000014</v>
      </c>
      <c r="Q32" s="13">
        <v>0</v>
      </c>
      <c r="R32" s="13">
        <f>E32*O32</f>
        <v>996000</v>
      </c>
      <c r="S32" s="1">
        <v>0</v>
      </c>
      <c r="T32" s="1">
        <v>0</v>
      </c>
      <c r="V32" s="45"/>
    </row>
    <row r="33" spans="1:22" ht="14" x14ac:dyDescent="0.2">
      <c r="A33" s="9"/>
      <c r="B33" s="10"/>
      <c r="C33" s="11"/>
      <c r="D33" s="10"/>
      <c r="E33" s="12"/>
      <c r="F33" s="13"/>
      <c r="G33" s="13"/>
      <c r="H33" s="14"/>
      <c r="I33" s="13"/>
      <c r="J33" s="12"/>
      <c r="K33" s="13"/>
      <c r="L33" s="13"/>
      <c r="M33" s="13"/>
      <c r="N33" s="13"/>
      <c r="O33" s="13"/>
      <c r="P33" s="13"/>
      <c r="Q33" s="13"/>
      <c r="R33" s="13"/>
      <c r="V33" s="45"/>
    </row>
    <row r="34" spans="1:22" ht="14" x14ac:dyDescent="0.2">
      <c r="A34" s="9"/>
      <c r="B34" s="10"/>
      <c r="C34" s="11"/>
      <c r="D34" s="10"/>
      <c r="E34" s="12"/>
      <c r="F34" s="13"/>
      <c r="G34" s="13"/>
      <c r="H34" s="14"/>
      <c r="I34" s="13"/>
      <c r="J34" s="12"/>
      <c r="K34" s="13"/>
      <c r="L34" s="13"/>
      <c r="M34" s="13"/>
      <c r="N34" s="13"/>
      <c r="O34" s="13"/>
      <c r="P34" s="13"/>
      <c r="Q34" s="13"/>
      <c r="R34" s="13"/>
      <c r="V34" s="45"/>
    </row>
    <row r="35" spans="1:22" ht="15" x14ac:dyDescent="0.2">
      <c r="A35" s="9">
        <v>31</v>
      </c>
      <c r="B35" s="10" t="s">
        <v>92</v>
      </c>
      <c r="C35" s="11" t="s">
        <v>93</v>
      </c>
      <c r="D35" s="10" t="s">
        <v>62</v>
      </c>
      <c r="E35" s="12">
        <v>244</v>
      </c>
      <c r="F35" s="13">
        <v>54423</v>
      </c>
      <c r="G35" s="13">
        <v>13304579.104530001</v>
      </c>
      <c r="H35" s="14">
        <v>90000</v>
      </c>
      <c r="I35" s="13">
        <v>22001949.900000002</v>
      </c>
      <c r="J35" s="12">
        <v>1</v>
      </c>
      <c r="K35" s="13">
        <v>90000</v>
      </c>
      <c r="L35" s="13">
        <v>22001949.900000002</v>
      </c>
      <c r="M35" s="13">
        <v>0</v>
      </c>
      <c r="N35" s="13">
        <v>0</v>
      </c>
      <c r="O35" s="13">
        <v>90000</v>
      </c>
      <c r="P35" s="13">
        <v>22001949.900000002</v>
      </c>
      <c r="Q35" s="13">
        <v>35577</v>
      </c>
      <c r="R35" s="13">
        <f t="shared" si="0"/>
        <v>21960000</v>
      </c>
      <c r="S35" s="1">
        <v>0</v>
      </c>
      <c r="T35" s="1">
        <v>0</v>
      </c>
      <c r="V35" s="45"/>
    </row>
    <row r="36" spans="1:22" ht="15" x14ac:dyDescent="0.2">
      <c r="A36" s="9">
        <v>34</v>
      </c>
      <c r="B36" s="10" t="s">
        <v>98</v>
      </c>
      <c r="C36" s="11" t="s">
        <v>99</v>
      </c>
      <c r="D36" s="10" t="s">
        <v>62</v>
      </c>
      <c r="E36" s="12">
        <v>232</v>
      </c>
      <c r="F36" s="13">
        <v>84000</v>
      </c>
      <c r="G36" s="13">
        <v>19320000</v>
      </c>
      <c r="H36" s="14">
        <v>190000</v>
      </c>
      <c r="I36" s="13">
        <v>43700000</v>
      </c>
      <c r="J36" s="12">
        <v>1</v>
      </c>
      <c r="K36" s="13">
        <v>190000</v>
      </c>
      <c r="L36" s="13">
        <v>43700000</v>
      </c>
      <c r="M36" s="13">
        <v>0</v>
      </c>
      <c r="N36" s="13">
        <v>0</v>
      </c>
      <c r="O36" s="13">
        <v>190000</v>
      </c>
      <c r="P36" s="13">
        <v>43700000</v>
      </c>
      <c r="Q36" s="13">
        <v>106000</v>
      </c>
      <c r="R36" s="13">
        <f t="shared" si="0"/>
        <v>44080000</v>
      </c>
      <c r="S36" s="1">
        <v>0</v>
      </c>
      <c r="T36" s="1">
        <v>0</v>
      </c>
      <c r="V36" s="45"/>
    </row>
    <row r="37" spans="1:22" ht="15" x14ac:dyDescent="0.2">
      <c r="A37" s="9">
        <v>1</v>
      </c>
      <c r="B37" s="10" t="s">
        <v>27</v>
      </c>
      <c r="C37" s="11" t="s">
        <v>97</v>
      </c>
      <c r="D37" s="10" t="s">
        <v>29</v>
      </c>
      <c r="E37" s="12">
        <v>68</v>
      </c>
      <c r="F37" s="13">
        <v>60000</v>
      </c>
      <c r="G37" s="13">
        <v>4050000</v>
      </c>
      <c r="H37" s="14">
        <v>60000</v>
      </c>
      <c r="I37" s="13">
        <v>4050000</v>
      </c>
      <c r="J37" s="12">
        <v>1</v>
      </c>
      <c r="K37" s="13">
        <v>60000</v>
      </c>
      <c r="L37" s="13">
        <v>4050000</v>
      </c>
      <c r="M37" s="13">
        <v>0</v>
      </c>
      <c r="N37" s="13">
        <v>0</v>
      </c>
      <c r="O37" s="13">
        <v>60000</v>
      </c>
      <c r="P37" s="13">
        <v>4050000</v>
      </c>
      <c r="Q37" s="13">
        <v>0</v>
      </c>
      <c r="R37" s="13">
        <f>E37*O37</f>
        <v>4080000</v>
      </c>
      <c r="U37" s="1">
        <f>E37*3.14</f>
        <v>213.52</v>
      </c>
      <c r="V37" s="45"/>
    </row>
    <row r="38" spans="1:22" ht="14" x14ac:dyDescent="0.2">
      <c r="A38" s="9"/>
      <c r="B38" s="10"/>
      <c r="C38" s="11"/>
      <c r="D38" s="10"/>
      <c r="E38" s="12"/>
      <c r="F38" s="13"/>
      <c r="G38" s="13"/>
      <c r="H38" s="14"/>
      <c r="I38" s="13"/>
      <c r="J38" s="12"/>
      <c r="K38" s="13"/>
      <c r="L38" s="13"/>
      <c r="M38" s="13"/>
      <c r="N38" s="13"/>
      <c r="O38" s="13"/>
      <c r="P38" s="13"/>
      <c r="Q38" s="13"/>
      <c r="R38" s="13"/>
      <c r="V38" s="45"/>
    </row>
    <row r="39" spans="1:22" ht="14" x14ac:dyDescent="0.2">
      <c r="A39" s="9"/>
      <c r="B39" s="10"/>
      <c r="C39" s="11"/>
      <c r="D39" s="10"/>
      <c r="E39" s="12"/>
      <c r="F39" s="13"/>
      <c r="G39" s="13"/>
      <c r="H39" s="14"/>
      <c r="I39" s="13"/>
      <c r="J39" s="12"/>
      <c r="K39" s="13"/>
      <c r="L39" s="13"/>
      <c r="M39" s="13"/>
      <c r="N39" s="13"/>
      <c r="O39" s="13"/>
      <c r="P39" s="13"/>
      <c r="Q39" s="13"/>
      <c r="R39" s="13"/>
      <c r="V39" s="45"/>
    </row>
    <row r="40" spans="1:22" ht="15" x14ac:dyDescent="0.2">
      <c r="A40" s="9">
        <v>20</v>
      </c>
      <c r="B40" s="10" t="s">
        <v>69</v>
      </c>
      <c r="C40" s="11" t="s">
        <v>70</v>
      </c>
      <c r="D40" s="10" t="s">
        <v>33</v>
      </c>
      <c r="E40" s="12">
        <v>690</v>
      </c>
      <c r="F40" s="13">
        <v>2000</v>
      </c>
      <c r="G40" s="13">
        <v>1380000</v>
      </c>
      <c r="H40" s="14">
        <v>15000</v>
      </c>
      <c r="I40" s="13">
        <v>10350000</v>
      </c>
      <c r="J40" s="12">
        <v>1</v>
      </c>
      <c r="K40" s="13">
        <v>15000</v>
      </c>
      <c r="L40" s="13">
        <v>10350000</v>
      </c>
      <c r="M40" s="13">
        <v>0</v>
      </c>
      <c r="N40" s="13">
        <v>0</v>
      </c>
      <c r="O40" s="13">
        <v>15000</v>
      </c>
      <c r="P40" s="13">
        <v>10350000</v>
      </c>
      <c r="Q40" s="13">
        <v>13000</v>
      </c>
      <c r="R40" s="13">
        <f>E40*O40</f>
        <v>10350000</v>
      </c>
      <c r="S40" s="1">
        <v>0</v>
      </c>
      <c r="T40" s="1">
        <v>0</v>
      </c>
      <c r="V40" s="45"/>
    </row>
    <row r="41" spans="1:22" ht="15" x14ac:dyDescent="0.2">
      <c r="A41" s="9">
        <v>35</v>
      </c>
      <c r="B41" s="10" t="s">
        <v>100</v>
      </c>
      <c r="C41" s="11" t="s">
        <v>101</v>
      </c>
      <c r="D41" s="10" t="s">
        <v>39</v>
      </c>
      <c r="E41" s="12">
        <v>18</v>
      </c>
      <c r="F41" s="13">
        <v>19250</v>
      </c>
      <c r="G41" s="13">
        <v>348559.75</v>
      </c>
      <c r="H41" s="14">
        <v>19250</v>
      </c>
      <c r="I41" s="13">
        <v>348559.75</v>
      </c>
      <c r="J41" s="12">
        <v>1</v>
      </c>
      <c r="K41" s="13">
        <v>19250</v>
      </c>
      <c r="L41" s="13">
        <v>348559.75</v>
      </c>
      <c r="M41" s="13">
        <v>0</v>
      </c>
      <c r="N41" s="13">
        <v>0</v>
      </c>
      <c r="O41" s="13">
        <v>19250</v>
      </c>
      <c r="P41" s="13">
        <v>348559.75</v>
      </c>
      <c r="Q41" s="13">
        <v>0</v>
      </c>
      <c r="R41" s="13">
        <f t="shared" si="0"/>
        <v>346500</v>
      </c>
      <c r="S41" s="1">
        <v>0</v>
      </c>
      <c r="T41" s="1">
        <v>0</v>
      </c>
      <c r="V41" s="45"/>
    </row>
    <row r="42" spans="1:22" ht="15" x14ac:dyDescent="0.2">
      <c r="A42" s="9">
        <v>36</v>
      </c>
      <c r="B42" s="10" t="s">
        <v>102</v>
      </c>
      <c r="C42" s="11" t="s">
        <v>103</v>
      </c>
      <c r="D42" s="10" t="s">
        <v>39</v>
      </c>
      <c r="E42" s="12">
        <v>84</v>
      </c>
      <c r="F42" s="13">
        <v>19250</v>
      </c>
      <c r="G42" s="13">
        <v>1618199.2749999999</v>
      </c>
      <c r="H42" s="14">
        <v>19250</v>
      </c>
      <c r="I42" s="13">
        <v>1618199.2749999999</v>
      </c>
      <c r="J42" s="12">
        <v>1</v>
      </c>
      <c r="K42" s="13">
        <v>19250</v>
      </c>
      <c r="L42" s="13">
        <v>1618199.2749999999</v>
      </c>
      <c r="M42" s="13">
        <v>0</v>
      </c>
      <c r="N42" s="13">
        <v>0</v>
      </c>
      <c r="O42" s="13">
        <v>19250</v>
      </c>
      <c r="P42" s="13">
        <v>1618199.2749999999</v>
      </c>
      <c r="Q42" s="13">
        <v>0</v>
      </c>
      <c r="R42" s="13">
        <f t="shared" si="0"/>
        <v>1617000</v>
      </c>
      <c r="S42" s="1">
        <v>0</v>
      </c>
      <c r="T42" s="1">
        <v>0</v>
      </c>
      <c r="V42" s="45"/>
    </row>
    <row r="43" spans="1:22" ht="15" x14ac:dyDescent="0.2">
      <c r="A43" s="9">
        <v>37</v>
      </c>
      <c r="B43" s="10" t="s">
        <v>104</v>
      </c>
      <c r="C43" s="11" t="s">
        <v>105</v>
      </c>
      <c r="D43" s="10" t="s">
        <v>29</v>
      </c>
      <c r="E43" s="12">
        <v>578</v>
      </c>
      <c r="F43" s="13">
        <v>5618</v>
      </c>
      <c r="G43" s="13">
        <v>3034338.9462960004</v>
      </c>
      <c r="H43" s="14">
        <v>5618</v>
      </c>
      <c r="I43" s="13">
        <v>3034338.9462960004</v>
      </c>
      <c r="J43" s="12">
        <v>1</v>
      </c>
      <c r="K43" s="13">
        <v>5618</v>
      </c>
      <c r="L43" s="13">
        <v>3034338.9462960004</v>
      </c>
      <c r="M43" s="13">
        <v>0</v>
      </c>
      <c r="N43" s="13">
        <v>0</v>
      </c>
      <c r="O43" s="13">
        <v>5618</v>
      </c>
      <c r="P43" s="13">
        <v>3034338.9462960004</v>
      </c>
      <c r="Q43" s="13">
        <v>0</v>
      </c>
      <c r="R43" s="13">
        <f t="shared" si="0"/>
        <v>3247204</v>
      </c>
      <c r="S43" s="1">
        <v>0</v>
      </c>
      <c r="T43" s="1">
        <v>0</v>
      </c>
      <c r="V43" s="45"/>
    </row>
    <row r="44" spans="1:22" ht="15" x14ac:dyDescent="0.2">
      <c r="A44" s="9">
        <v>38</v>
      </c>
      <c r="B44" s="10" t="s">
        <v>106</v>
      </c>
      <c r="C44" s="11" t="s">
        <v>107</v>
      </c>
      <c r="D44" s="10" t="s">
        <v>29</v>
      </c>
      <c r="E44" s="12">
        <v>276</v>
      </c>
      <c r="F44" s="13">
        <v>10787</v>
      </c>
      <c r="G44" s="13">
        <v>2747960.149865</v>
      </c>
      <c r="H44" s="14">
        <v>10787</v>
      </c>
      <c r="I44" s="13">
        <v>2747960.149865</v>
      </c>
      <c r="J44" s="12">
        <v>1</v>
      </c>
      <c r="K44" s="13">
        <v>10787</v>
      </c>
      <c r="L44" s="13">
        <v>2747960.149865</v>
      </c>
      <c r="M44" s="13">
        <v>0</v>
      </c>
      <c r="N44" s="13">
        <v>0</v>
      </c>
      <c r="O44" s="13">
        <v>10787</v>
      </c>
      <c r="P44" s="13">
        <v>2747960.149865</v>
      </c>
      <c r="Q44" s="13">
        <v>0</v>
      </c>
      <c r="R44" s="13">
        <f t="shared" si="0"/>
        <v>2977212</v>
      </c>
      <c r="S44" s="1">
        <v>0</v>
      </c>
      <c r="T44" s="1">
        <v>0</v>
      </c>
      <c r="V44" s="45"/>
    </row>
    <row r="45" spans="1:22" ht="15" x14ac:dyDescent="0.2">
      <c r="A45" s="9">
        <v>39</v>
      </c>
      <c r="B45" s="10" t="s">
        <v>108</v>
      </c>
      <c r="C45" s="11" t="s">
        <v>109</v>
      </c>
      <c r="D45" s="10" t="s">
        <v>29</v>
      </c>
      <c r="E45" s="12">
        <v>85</v>
      </c>
      <c r="F45" s="13">
        <v>3100</v>
      </c>
      <c r="G45" s="13">
        <v>262766.79730000003</v>
      </c>
      <c r="H45" s="14">
        <v>3100</v>
      </c>
      <c r="I45" s="13">
        <v>262766.79730000003</v>
      </c>
      <c r="J45" s="12">
        <v>1</v>
      </c>
      <c r="K45" s="13">
        <v>3100</v>
      </c>
      <c r="L45" s="13">
        <v>262766.79730000003</v>
      </c>
      <c r="M45" s="13">
        <v>0</v>
      </c>
      <c r="N45" s="13">
        <v>0</v>
      </c>
      <c r="O45" s="13">
        <v>3100</v>
      </c>
      <c r="P45" s="13">
        <v>262766.79730000003</v>
      </c>
      <c r="Q45" s="13">
        <v>0</v>
      </c>
      <c r="R45" s="13">
        <f t="shared" si="0"/>
        <v>263500</v>
      </c>
      <c r="S45" s="1">
        <v>0</v>
      </c>
      <c r="T45" s="1">
        <v>0</v>
      </c>
      <c r="V45" s="45"/>
    </row>
    <row r="46" spans="1:22" ht="14" x14ac:dyDescent="0.2">
      <c r="A46" s="9"/>
      <c r="B46" s="10"/>
      <c r="C46" s="11"/>
      <c r="D46" s="10"/>
      <c r="E46" s="12"/>
      <c r="F46" s="13"/>
      <c r="G46" s="13"/>
      <c r="H46" s="14"/>
      <c r="I46" s="13"/>
      <c r="J46" s="12"/>
      <c r="K46" s="13"/>
      <c r="L46" s="13"/>
      <c r="M46" s="13"/>
      <c r="N46" s="13"/>
      <c r="O46" s="13"/>
      <c r="P46" s="13"/>
      <c r="Q46" s="13"/>
      <c r="R46" s="13"/>
      <c r="V46" s="45"/>
    </row>
    <row r="47" spans="1:22" ht="14" x14ac:dyDescent="0.2">
      <c r="A47" s="9"/>
      <c r="B47" s="10"/>
      <c r="C47" s="11"/>
      <c r="D47" s="10"/>
      <c r="E47" s="12"/>
      <c r="F47" s="13"/>
      <c r="G47" s="13"/>
      <c r="H47" s="14"/>
      <c r="I47" s="13"/>
      <c r="J47" s="12"/>
      <c r="K47" s="13"/>
      <c r="L47" s="13"/>
      <c r="M47" s="13"/>
      <c r="N47" s="13"/>
      <c r="O47" s="13"/>
      <c r="P47" s="13"/>
      <c r="Q47" s="13"/>
      <c r="R47" s="13"/>
      <c r="V47" s="45"/>
    </row>
    <row r="48" spans="1:22" ht="15" x14ac:dyDescent="0.2">
      <c r="A48" s="9">
        <v>40</v>
      </c>
      <c r="B48" s="10" t="s">
        <v>110</v>
      </c>
      <c r="C48" s="11" t="s">
        <v>111</v>
      </c>
      <c r="D48" s="10" t="s">
        <v>39</v>
      </c>
      <c r="E48" s="12">
        <v>12500</v>
      </c>
      <c r="F48" s="13">
        <v>1398</v>
      </c>
      <c r="G48" s="13">
        <v>15786543.266207997</v>
      </c>
      <c r="H48" s="14">
        <v>1472</v>
      </c>
      <c r="I48" s="13">
        <v>16622168.589311998</v>
      </c>
      <c r="J48" s="12">
        <v>1</v>
      </c>
      <c r="K48" s="13">
        <v>1472</v>
      </c>
      <c r="L48" s="13">
        <v>16622168.589311998</v>
      </c>
      <c r="M48" s="13">
        <v>0</v>
      </c>
      <c r="N48" s="13">
        <v>0</v>
      </c>
      <c r="O48" s="13">
        <v>1472</v>
      </c>
      <c r="P48" s="13">
        <v>16622168.589311998</v>
      </c>
      <c r="Q48" s="13">
        <v>74</v>
      </c>
      <c r="R48" s="13">
        <f t="shared" si="0"/>
        <v>18400000</v>
      </c>
      <c r="S48" s="1">
        <v>0</v>
      </c>
      <c r="T48" s="1">
        <v>0</v>
      </c>
      <c r="V48" s="45"/>
    </row>
    <row r="49" spans="1:18" ht="12" x14ac:dyDescent="0.2">
      <c r="A49" s="15"/>
      <c r="B49" s="16"/>
      <c r="C49" s="17" t="s">
        <v>11</v>
      </c>
      <c r="D49" s="16"/>
      <c r="E49" s="18"/>
      <c r="F49" s="19"/>
      <c r="G49" s="19">
        <v>183867726.34972009</v>
      </c>
      <c r="H49" s="20"/>
      <c r="I49" s="19">
        <v>325647307.63952291</v>
      </c>
      <c r="J49" s="18"/>
      <c r="K49" s="19"/>
      <c r="L49" s="19">
        <v>325647307.63952291</v>
      </c>
      <c r="M49" s="19"/>
      <c r="N49" s="19">
        <v>0</v>
      </c>
      <c r="O49" s="19"/>
      <c r="P49" s="19">
        <v>327680197.29350942</v>
      </c>
      <c r="Q49" s="19"/>
      <c r="R49" s="19">
        <f>SUM(R6:R48)</f>
        <v>334705216</v>
      </c>
    </row>
    <row r="50" spans="1:18" ht="12" x14ac:dyDescent="0.2">
      <c r="A50" s="4" t="s">
        <v>12</v>
      </c>
      <c r="B50" s="5"/>
      <c r="C50" s="5" t="s">
        <v>13</v>
      </c>
      <c r="D50" s="5"/>
      <c r="E50" s="6"/>
      <c r="F50" s="7"/>
      <c r="G50" s="7"/>
      <c r="H50" s="8"/>
      <c r="I50" s="7"/>
      <c r="J50" s="6"/>
      <c r="K50" s="7"/>
      <c r="L50" s="7"/>
      <c r="M50" s="7"/>
      <c r="N50" s="7"/>
      <c r="O50" s="7"/>
      <c r="P50" s="7"/>
      <c r="Q50" s="7"/>
      <c r="R50" s="7"/>
    </row>
    <row r="51" spans="1:18" ht="15" x14ac:dyDescent="0.2">
      <c r="A51" s="9">
        <v>1</v>
      </c>
      <c r="B51" s="10" t="s">
        <v>112</v>
      </c>
      <c r="C51" s="11" t="s">
        <v>113</v>
      </c>
      <c r="D51" s="10" t="s">
        <v>36</v>
      </c>
      <c r="E51" s="12">
        <v>1.8919999999999999</v>
      </c>
      <c r="F51" s="13">
        <v>59752</v>
      </c>
      <c r="G51" s="13">
        <v>113050.784</v>
      </c>
      <c r="H51" s="14">
        <v>59752</v>
      </c>
      <c r="I51" s="13">
        <v>113050.784</v>
      </c>
      <c r="J51" s="12">
        <v>1</v>
      </c>
      <c r="K51" s="13">
        <v>59752</v>
      </c>
      <c r="L51" s="13">
        <v>113050.784</v>
      </c>
      <c r="M51" s="13"/>
      <c r="N51" s="13"/>
      <c r="O51" s="13">
        <v>59752</v>
      </c>
      <c r="P51" s="13">
        <v>113050.784</v>
      </c>
      <c r="Q51" s="13">
        <v>0</v>
      </c>
      <c r="R51" s="13">
        <f t="shared" ref="R51:R56" si="1">E51*O51</f>
        <v>113050.784</v>
      </c>
    </row>
    <row r="52" spans="1:18" ht="15" x14ac:dyDescent="0.2">
      <c r="A52" s="9">
        <v>2</v>
      </c>
      <c r="B52" s="10" t="s">
        <v>114</v>
      </c>
      <c r="C52" s="11" t="s">
        <v>115</v>
      </c>
      <c r="D52" s="10" t="s">
        <v>116</v>
      </c>
      <c r="E52" s="12">
        <v>53.636999999999993</v>
      </c>
      <c r="F52" s="13">
        <v>221303</v>
      </c>
      <c r="G52" s="13">
        <v>11870029.010999998</v>
      </c>
      <c r="H52" s="14">
        <v>234563</v>
      </c>
      <c r="I52" s="13">
        <v>12581255.630999999</v>
      </c>
      <c r="J52" s="12">
        <v>1</v>
      </c>
      <c r="K52" s="13">
        <v>234563</v>
      </c>
      <c r="L52" s="13">
        <v>12581255.630999999</v>
      </c>
      <c r="M52" s="13"/>
      <c r="N52" s="13"/>
      <c r="O52" s="13">
        <v>234563</v>
      </c>
      <c r="P52" s="13">
        <v>12581255.630999999</v>
      </c>
      <c r="Q52" s="13">
        <v>13260</v>
      </c>
      <c r="R52" s="13">
        <f t="shared" si="1"/>
        <v>12581255.630999999</v>
      </c>
    </row>
    <row r="53" spans="1:18" ht="15" x14ac:dyDescent="0.2">
      <c r="A53" s="9">
        <v>3</v>
      </c>
      <c r="B53" s="10" t="s">
        <v>117</v>
      </c>
      <c r="C53" s="11" t="s">
        <v>118</v>
      </c>
      <c r="D53" s="10" t="s">
        <v>116</v>
      </c>
      <c r="E53" s="12">
        <v>230.94841399999999</v>
      </c>
      <c r="F53" s="13">
        <v>242000</v>
      </c>
      <c r="G53" s="13">
        <v>55889516.187999994</v>
      </c>
      <c r="H53" s="14">
        <v>256500</v>
      </c>
      <c r="I53" s="13">
        <v>59238268.191</v>
      </c>
      <c r="J53" s="12">
        <v>1</v>
      </c>
      <c r="K53" s="13">
        <v>256500</v>
      </c>
      <c r="L53" s="13">
        <v>59238268.191</v>
      </c>
      <c r="M53" s="13"/>
      <c r="N53" s="13"/>
      <c r="O53" s="13">
        <v>256500</v>
      </c>
      <c r="P53" s="13">
        <v>59238268.191</v>
      </c>
      <c r="Q53" s="13">
        <v>14500</v>
      </c>
      <c r="R53" s="13">
        <f t="shared" si="1"/>
        <v>59238268.191</v>
      </c>
    </row>
    <row r="54" spans="1:18" ht="15" x14ac:dyDescent="0.2">
      <c r="A54" s="9">
        <v>4</v>
      </c>
      <c r="B54" s="10" t="s">
        <v>119</v>
      </c>
      <c r="C54" s="11" t="s">
        <v>120</v>
      </c>
      <c r="D54" s="10" t="s">
        <v>116</v>
      </c>
      <c r="E54" s="12">
        <v>223.51593000000003</v>
      </c>
      <c r="F54" s="13">
        <v>262000</v>
      </c>
      <c r="G54" s="13">
        <v>58561173.660000004</v>
      </c>
      <c r="H54" s="14">
        <v>277700</v>
      </c>
      <c r="I54" s="13">
        <v>62070373.761000007</v>
      </c>
      <c r="J54" s="12">
        <v>1</v>
      </c>
      <c r="K54" s="13">
        <v>277700</v>
      </c>
      <c r="L54" s="13">
        <v>62070373.761000007</v>
      </c>
      <c r="M54" s="13"/>
      <c r="N54" s="13"/>
      <c r="O54" s="13">
        <v>277700</v>
      </c>
      <c r="P54" s="13">
        <v>62070373.761000007</v>
      </c>
      <c r="Q54" s="13">
        <v>15700</v>
      </c>
      <c r="R54" s="13">
        <f t="shared" si="1"/>
        <v>62070373.761000007</v>
      </c>
    </row>
    <row r="55" spans="1:18" ht="15" x14ac:dyDescent="0.2">
      <c r="A55" s="9">
        <v>5</v>
      </c>
      <c r="B55" s="10" t="s">
        <v>121</v>
      </c>
      <c r="C55" s="11" t="s">
        <v>122</v>
      </c>
      <c r="D55" s="10" t="s">
        <v>116</v>
      </c>
      <c r="E55" s="12">
        <v>21.919</v>
      </c>
      <c r="F55" s="13">
        <v>262697</v>
      </c>
      <c r="G55" s="13">
        <v>5758055.5430000005</v>
      </c>
      <c r="H55" s="14">
        <v>278438</v>
      </c>
      <c r="I55" s="13">
        <v>6103082.5219999999</v>
      </c>
      <c r="J55" s="12">
        <v>1</v>
      </c>
      <c r="K55" s="13">
        <v>278438</v>
      </c>
      <c r="L55" s="13">
        <v>6103082.5219999999</v>
      </c>
      <c r="M55" s="13"/>
      <c r="N55" s="13"/>
      <c r="O55" s="13">
        <v>278438</v>
      </c>
      <c r="P55" s="13">
        <v>6103082.5219999999</v>
      </c>
      <c r="Q55" s="13">
        <v>15741</v>
      </c>
      <c r="R55" s="13">
        <f t="shared" si="1"/>
        <v>6103082.5219999999</v>
      </c>
    </row>
    <row r="56" spans="1:18" ht="15" x14ac:dyDescent="0.2">
      <c r="A56" s="9">
        <v>6</v>
      </c>
      <c r="B56" s="10" t="s">
        <v>123</v>
      </c>
      <c r="C56" s="11" t="s">
        <v>124</v>
      </c>
      <c r="D56" s="10" t="s">
        <v>116</v>
      </c>
      <c r="E56" s="12">
        <v>239.23700000000002</v>
      </c>
      <c r="F56" s="13">
        <v>284408</v>
      </c>
      <c r="G56" s="13">
        <v>68040916.69600001</v>
      </c>
      <c r="H56" s="14">
        <v>301451</v>
      </c>
      <c r="I56" s="13">
        <v>72118232.887000009</v>
      </c>
      <c r="J56" s="12">
        <v>1</v>
      </c>
      <c r="K56" s="13">
        <v>301451</v>
      </c>
      <c r="L56" s="13">
        <v>72118232.887000009</v>
      </c>
      <c r="M56" s="13"/>
      <c r="N56" s="13"/>
      <c r="O56" s="13">
        <v>301451</v>
      </c>
      <c r="P56" s="13">
        <v>72118232.887000009</v>
      </c>
      <c r="Q56" s="13">
        <v>17043</v>
      </c>
      <c r="R56" s="13">
        <f t="shared" si="1"/>
        <v>72118232.887000009</v>
      </c>
    </row>
    <row r="57" spans="1:18" ht="12" x14ac:dyDescent="0.2">
      <c r="A57" s="15"/>
      <c r="B57" s="16"/>
      <c r="C57" s="17" t="s">
        <v>14</v>
      </c>
      <c r="D57" s="16"/>
      <c r="E57" s="18">
        <f>SUM(E51:E56)</f>
        <v>771.14934399999993</v>
      </c>
      <c r="F57" s="19"/>
      <c r="G57" s="19">
        <v>200232741.88200003</v>
      </c>
      <c r="H57" s="20"/>
      <c r="I57" s="19">
        <v>212224263.77600002</v>
      </c>
      <c r="J57" s="18"/>
      <c r="K57" s="19"/>
      <c r="L57" s="19">
        <v>212224263.77600002</v>
      </c>
      <c r="M57" s="19"/>
      <c r="N57" s="19">
        <v>0</v>
      </c>
      <c r="O57" s="19"/>
      <c r="P57" s="19">
        <v>212224263.77600002</v>
      </c>
      <c r="Q57" s="19"/>
      <c r="R57" s="19">
        <f>SUM(R51:R56)+50000000</f>
        <v>262224263.77600002</v>
      </c>
    </row>
    <row r="58" spans="1:18" ht="12" x14ac:dyDescent="0.2">
      <c r="A58" s="4" t="s">
        <v>15</v>
      </c>
      <c r="B58" s="5"/>
      <c r="C58" s="5" t="s">
        <v>16</v>
      </c>
      <c r="D58" s="5"/>
      <c r="E58" s="6"/>
      <c r="F58" s="7"/>
      <c r="G58" s="7"/>
      <c r="H58" s="8"/>
      <c r="I58" s="7"/>
      <c r="J58" s="6"/>
      <c r="K58" s="7"/>
      <c r="L58" s="7"/>
      <c r="M58" s="7"/>
      <c r="N58" s="7"/>
      <c r="O58" s="7"/>
      <c r="P58" s="7"/>
      <c r="Q58" s="7"/>
      <c r="R58" s="7"/>
    </row>
    <row r="59" spans="1:18" ht="15" x14ac:dyDescent="0.2">
      <c r="A59" s="9">
        <v>1</v>
      </c>
      <c r="B59" s="10" t="s">
        <v>125</v>
      </c>
      <c r="C59" s="11" t="s">
        <v>126</v>
      </c>
      <c r="D59" s="10" t="s">
        <v>127</v>
      </c>
      <c r="E59" s="12">
        <v>2.7716000000000005E-2</v>
      </c>
      <c r="F59" s="13">
        <v>2256343</v>
      </c>
      <c r="G59" s="13">
        <v>62536.802588000013</v>
      </c>
      <c r="H59" s="14">
        <v>2080897</v>
      </c>
      <c r="I59" s="13">
        <v>57674.141252000009</v>
      </c>
      <c r="J59" s="12">
        <v>1</v>
      </c>
      <c r="K59" s="13">
        <v>2080897</v>
      </c>
      <c r="L59" s="13">
        <v>57674.141252000009</v>
      </c>
      <c r="M59" s="13"/>
      <c r="N59" s="13">
        <v>0</v>
      </c>
      <c r="O59" s="13">
        <v>2080897</v>
      </c>
      <c r="P59" s="13">
        <v>57674.141252000009</v>
      </c>
      <c r="Q59" s="13">
        <v>-175446</v>
      </c>
      <c r="R59" s="13">
        <f t="shared" ref="R59:R65" si="2">E59*O59</f>
        <v>57674.141252000009</v>
      </c>
    </row>
    <row r="60" spans="1:18" ht="15" x14ac:dyDescent="0.2">
      <c r="A60" s="9">
        <v>2</v>
      </c>
      <c r="B60" s="10" t="s">
        <v>128</v>
      </c>
      <c r="C60" s="11" t="s">
        <v>129</v>
      </c>
      <c r="D60" s="10" t="s">
        <v>127</v>
      </c>
      <c r="E60" s="12">
        <v>8.577</v>
      </c>
      <c r="F60" s="13">
        <v>295963</v>
      </c>
      <c r="G60" s="13">
        <v>2538474.6510000001</v>
      </c>
      <c r="H60" s="14">
        <v>313549</v>
      </c>
      <c r="I60" s="13">
        <v>2689309.773</v>
      </c>
      <c r="J60" s="12">
        <v>1</v>
      </c>
      <c r="K60" s="13">
        <v>313549</v>
      </c>
      <c r="L60" s="13">
        <v>2689309.773</v>
      </c>
      <c r="M60" s="13"/>
      <c r="N60" s="13">
        <v>0</v>
      </c>
      <c r="O60" s="13">
        <v>313549</v>
      </c>
      <c r="P60" s="13">
        <v>2689309.773</v>
      </c>
      <c r="Q60" s="13">
        <v>17586</v>
      </c>
      <c r="R60" s="13">
        <f t="shared" si="2"/>
        <v>2689309.773</v>
      </c>
    </row>
    <row r="61" spans="1:18" ht="15" x14ac:dyDescent="0.2">
      <c r="A61" s="9">
        <v>3</v>
      </c>
      <c r="B61" s="10" t="s">
        <v>130</v>
      </c>
      <c r="C61" s="11" t="s">
        <v>131</v>
      </c>
      <c r="D61" s="10" t="s">
        <v>127</v>
      </c>
      <c r="E61" s="12">
        <v>6.1869600000000009</v>
      </c>
      <c r="F61" s="13">
        <v>411700</v>
      </c>
      <c r="G61" s="13">
        <v>2547171.4320000005</v>
      </c>
      <c r="H61" s="14">
        <v>426492</v>
      </c>
      <c r="I61" s="13">
        <v>2638688.9443200002</v>
      </c>
      <c r="J61" s="12">
        <v>1</v>
      </c>
      <c r="K61" s="13">
        <v>426492</v>
      </c>
      <c r="L61" s="13">
        <v>2638688.9443200002</v>
      </c>
      <c r="M61" s="13"/>
      <c r="N61" s="13">
        <v>0</v>
      </c>
      <c r="O61" s="13">
        <v>426492</v>
      </c>
      <c r="P61" s="13">
        <v>2638688.9443200002</v>
      </c>
      <c r="Q61" s="13">
        <v>14792</v>
      </c>
      <c r="R61" s="13">
        <f t="shared" si="2"/>
        <v>2638688.9443200002</v>
      </c>
    </row>
    <row r="62" spans="1:18" ht="15" x14ac:dyDescent="0.2">
      <c r="A62" s="9">
        <v>4</v>
      </c>
      <c r="B62" s="10" t="s">
        <v>132</v>
      </c>
      <c r="C62" s="11" t="s">
        <v>133</v>
      </c>
      <c r="D62" s="10" t="s">
        <v>127</v>
      </c>
      <c r="E62" s="12">
        <v>2.8720000000000003</v>
      </c>
      <c r="F62" s="13">
        <v>15042</v>
      </c>
      <c r="G62" s="13">
        <v>43200.624000000003</v>
      </c>
      <c r="H62" s="14">
        <v>14990</v>
      </c>
      <c r="I62" s="13">
        <v>43051.280000000006</v>
      </c>
      <c r="J62" s="12">
        <v>1</v>
      </c>
      <c r="K62" s="13">
        <v>14990</v>
      </c>
      <c r="L62" s="13">
        <v>43051.280000000006</v>
      </c>
      <c r="M62" s="13"/>
      <c r="N62" s="13">
        <v>0</v>
      </c>
      <c r="O62" s="13">
        <v>14990</v>
      </c>
      <c r="P62" s="13">
        <v>43051.280000000006</v>
      </c>
      <c r="Q62" s="13">
        <v>-52</v>
      </c>
      <c r="R62" s="13">
        <f t="shared" si="2"/>
        <v>43051.280000000006</v>
      </c>
    </row>
    <row r="63" spans="1:18" ht="15" x14ac:dyDescent="0.2">
      <c r="A63" s="9">
        <v>5</v>
      </c>
      <c r="B63" s="10" t="s">
        <v>134</v>
      </c>
      <c r="C63" s="11" t="s">
        <v>135</v>
      </c>
      <c r="D63" s="10" t="s">
        <v>127</v>
      </c>
      <c r="E63" s="12">
        <v>0.85599999999999998</v>
      </c>
      <c r="F63" s="13">
        <v>34284</v>
      </c>
      <c r="G63" s="13">
        <v>29347.103999999999</v>
      </c>
      <c r="H63" s="14">
        <v>34151</v>
      </c>
      <c r="I63" s="13">
        <v>29233.256000000001</v>
      </c>
      <c r="J63" s="12">
        <v>1</v>
      </c>
      <c r="K63" s="13">
        <v>34151</v>
      </c>
      <c r="L63" s="13">
        <v>29233.256000000001</v>
      </c>
      <c r="M63" s="13"/>
      <c r="N63" s="13">
        <v>0</v>
      </c>
      <c r="O63" s="13">
        <v>34151</v>
      </c>
      <c r="P63" s="13">
        <v>29233.256000000001</v>
      </c>
      <c r="Q63" s="13">
        <v>-133</v>
      </c>
      <c r="R63" s="13">
        <f t="shared" si="2"/>
        <v>29233.256000000001</v>
      </c>
    </row>
    <row r="64" spans="1:18" ht="15" x14ac:dyDescent="0.2">
      <c r="A64" s="9">
        <v>6</v>
      </c>
      <c r="B64" s="10" t="s">
        <v>136</v>
      </c>
      <c r="C64" s="11" t="s">
        <v>137</v>
      </c>
      <c r="D64" s="10" t="s">
        <v>127</v>
      </c>
      <c r="E64" s="12">
        <v>2.09111</v>
      </c>
      <c r="F64" s="13">
        <v>1213076</v>
      </c>
      <c r="G64" s="13">
        <v>2536675.3543600002</v>
      </c>
      <c r="H64" s="14">
        <v>1080867</v>
      </c>
      <c r="I64" s="13">
        <v>2260211.7923699999</v>
      </c>
      <c r="J64" s="12">
        <v>1</v>
      </c>
      <c r="K64" s="13">
        <v>1080867</v>
      </c>
      <c r="L64" s="13">
        <v>2260211.7923699999</v>
      </c>
      <c r="M64" s="13"/>
      <c r="N64" s="13">
        <v>0</v>
      </c>
      <c r="O64" s="13">
        <v>1080867</v>
      </c>
      <c r="P64" s="13">
        <v>2260211.7923699999</v>
      </c>
      <c r="Q64" s="13">
        <v>-132209</v>
      </c>
      <c r="R64" s="13">
        <f t="shared" si="2"/>
        <v>2260211.7923699999</v>
      </c>
    </row>
    <row r="65" spans="1:21" ht="15" x14ac:dyDescent="0.2">
      <c r="A65" s="9">
        <v>7</v>
      </c>
      <c r="B65" s="10" t="s">
        <v>138</v>
      </c>
      <c r="C65" s="11" t="s">
        <v>139</v>
      </c>
      <c r="D65" s="10" t="s">
        <v>127</v>
      </c>
      <c r="E65" s="12">
        <v>2.5731000000000002</v>
      </c>
      <c r="F65" s="13">
        <v>321922</v>
      </c>
      <c r="G65" s="13">
        <v>828337.49820000003</v>
      </c>
      <c r="H65" s="14">
        <v>335921</v>
      </c>
      <c r="I65" s="13">
        <v>864358.32510000002</v>
      </c>
      <c r="J65" s="12">
        <v>1</v>
      </c>
      <c r="K65" s="13">
        <v>335921</v>
      </c>
      <c r="L65" s="13">
        <v>864358.32510000002</v>
      </c>
      <c r="M65" s="13"/>
      <c r="N65" s="13">
        <v>0</v>
      </c>
      <c r="O65" s="13">
        <v>335921</v>
      </c>
      <c r="P65" s="13">
        <v>864358.32510000002</v>
      </c>
      <c r="Q65" s="13">
        <v>13999</v>
      </c>
      <c r="R65" s="13">
        <f t="shared" si="2"/>
        <v>864358.32510000002</v>
      </c>
    </row>
    <row r="66" spans="1:21" ht="12" x14ac:dyDescent="0.2">
      <c r="A66" s="15"/>
      <c r="B66" s="16"/>
      <c r="C66" s="17" t="s">
        <v>17</v>
      </c>
      <c r="D66" s="16"/>
      <c r="E66" s="18"/>
      <c r="F66" s="19"/>
      <c r="G66" s="19">
        <v>8702672.7617719993</v>
      </c>
      <c r="H66" s="20"/>
      <c r="I66" s="19">
        <v>8582527.5120420009</v>
      </c>
      <c r="J66" s="18"/>
      <c r="K66" s="19"/>
      <c r="L66" s="19">
        <v>8582527.5120420009</v>
      </c>
      <c r="M66" s="19"/>
      <c r="N66" s="19">
        <v>0</v>
      </c>
      <c r="O66" s="19"/>
      <c r="P66" s="19">
        <v>8704975.7591304015</v>
      </c>
      <c r="Q66" s="19"/>
      <c r="R66" s="19">
        <f>SUM(R59:R65)</f>
        <v>8582527.5120420009</v>
      </c>
    </row>
    <row r="69" spans="1:21" x14ac:dyDescent="0.2">
      <c r="R69" s="22">
        <f>R57+R49</f>
        <v>596929479.77600002</v>
      </c>
    </row>
    <row r="71" spans="1:21" ht="12" x14ac:dyDescent="0.2">
      <c r="O71" s="1" t="s">
        <v>141</v>
      </c>
      <c r="R71" s="21">
        <v>641870298.04232442</v>
      </c>
    </row>
    <row r="73" spans="1:21" x14ac:dyDescent="0.2">
      <c r="R73" s="23">
        <f>R71-R69</f>
        <v>44940818.266324401</v>
      </c>
      <c r="U73" s="1">
        <f>R73/R71</f>
        <v>7.0015419631336548E-2</v>
      </c>
    </row>
  </sheetData>
  <autoFilter ref="A4:V66" xr:uid="{00000000-0009-0000-0000-000000000000}"/>
  <mergeCells count="3">
    <mergeCell ref="A1:R1"/>
    <mergeCell ref="A2:R2"/>
    <mergeCell ref="A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6"/>
  <sheetViews>
    <sheetView workbookViewId="0">
      <selection activeCell="V15" sqref="V15"/>
    </sheetView>
  </sheetViews>
  <sheetFormatPr baseColWidth="10" defaultColWidth="8.83203125" defaultRowHeight="11" x14ac:dyDescent="0.2"/>
  <cols>
    <col min="1" max="1" width="5.6640625" style="24" customWidth="1"/>
    <col min="2" max="2" width="12.5" style="24" hidden="1" customWidth="1"/>
    <col min="3" max="3" width="39.33203125" style="24" customWidth="1"/>
    <col min="4" max="4" width="10.33203125" style="24" customWidth="1"/>
    <col min="5" max="5" width="13.33203125" style="24" customWidth="1"/>
    <col min="6" max="9" width="13.33203125" style="24" hidden="1" customWidth="1"/>
    <col min="10" max="10" width="8.1640625" style="24" hidden="1" customWidth="1"/>
    <col min="11" max="11" width="14.1640625" style="24" hidden="1" customWidth="1"/>
    <col min="12" max="14" width="13.33203125" style="24" hidden="1" customWidth="1"/>
    <col min="15" max="15" width="13.33203125" style="24" customWidth="1"/>
    <col min="16" max="17" width="13.33203125" style="24" hidden="1" customWidth="1"/>
    <col min="18" max="18" width="13.33203125" style="24" customWidth="1"/>
    <col min="19" max="20" width="8.83203125" style="24" hidden="1" customWidth="1"/>
    <col min="21" max="21" width="9.33203125" style="24" bestFit="1" customWidth="1"/>
    <col min="22" max="256" width="8.83203125" style="24"/>
    <col min="257" max="257" width="5.6640625" style="24" customWidth="1"/>
    <col min="258" max="258" width="12.5" style="24" customWidth="1"/>
    <col min="259" max="259" width="39.33203125" style="24" customWidth="1"/>
    <col min="260" max="260" width="10.33203125" style="24" customWidth="1"/>
    <col min="261" max="262" width="13.33203125" style="24" customWidth="1"/>
    <col min="263" max="265" width="0" style="24" hidden="1" customWidth="1"/>
    <col min="266" max="266" width="8.1640625" style="24" customWidth="1"/>
    <col min="267" max="270" width="0" style="24" hidden="1" customWidth="1"/>
    <col min="271" max="271" width="13.33203125" style="24" customWidth="1"/>
    <col min="272" max="272" width="0" style="24" hidden="1" customWidth="1"/>
    <col min="273" max="274" width="13.33203125" style="24" customWidth="1"/>
    <col min="275" max="276" width="0" style="24" hidden="1" customWidth="1"/>
    <col min="277" max="512" width="8.83203125" style="24"/>
    <col min="513" max="513" width="5.6640625" style="24" customWidth="1"/>
    <col min="514" max="514" width="12.5" style="24" customWidth="1"/>
    <col min="515" max="515" width="39.33203125" style="24" customWidth="1"/>
    <col min="516" max="516" width="10.33203125" style="24" customWidth="1"/>
    <col min="517" max="518" width="13.33203125" style="24" customWidth="1"/>
    <col min="519" max="521" width="0" style="24" hidden="1" customWidth="1"/>
    <col min="522" max="522" width="8.1640625" style="24" customWidth="1"/>
    <col min="523" max="526" width="0" style="24" hidden="1" customWidth="1"/>
    <col min="527" max="527" width="13.33203125" style="24" customWidth="1"/>
    <col min="528" max="528" width="0" style="24" hidden="1" customWidth="1"/>
    <col min="529" max="530" width="13.33203125" style="24" customWidth="1"/>
    <col min="531" max="532" width="0" style="24" hidden="1" customWidth="1"/>
    <col min="533" max="768" width="8.83203125" style="24"/>
    <col min="769" max="769" width="5.6640625" style="24" customWidth="1"/>
    <col min="770" max="770" width="12.5" style="24" customWidth="1"/>
    <col min="771" max="771" width="39.33203125" style="24" customWidth="1"/>
    <col min="772" max="772" width="10.33203125" style="24" customWidth="1"/>
    <col min="773" max="774" width="13.33203125" style="24" customWidth="1"/>
    <col min="775" max="777" width="0" style="24" hidden="1" customWidth="1"/>
    <col min="778" max="778" width="8.1640625" style="24" customWidth="1"/>
    <col min="779" max="782" width="0" style="24" hidden="1" customWidth="1"/>
    <col min="783" max="783" width="13.33203125" style="24" customWidth="1"/>
    <col min="784" max="784" width="0" style="24" hidden="1" customWidth="1"/>
    <col min="785" max="786" width="13.33203125" style="24" customWidth="1"/>
    <col min="787" max="788" width="0" style="24" hidden="1" customWidth="1"/>
    <col min="789" max="1024" width="8.83203125" style="24"/>
    <col min="1025" max="1025" width="5.6640625" style="24" customWidth="1"/>
    <col min="1026" max="1026" width="12.5" style="24" customWidth="1"/>
    <col min="1027" max="1027" width="39.33203125" style="24" customWidth="1"/>
    <col min="1028" max="1028" width="10.33203125" style="24" customWidth="1"/>
    <col min="1029" max="1030" width="13.33203125" style="24" customWidth="1"/>
    <col min="1031" max="1033" width="0" style="24" hidden="1" customWidth="1"/>
    <col min="1034" max="1034" width="8.1640625" style="24" customWidth="1"/>
    <col min="1035" max="1038" width="0" style="24" hidden="1" customWidth="1"/>
    <col min="1039" max="1039" width="13.33203125" style="24" customWidth="1"/>
    <col min="1040" max="1040" width="0" style="24" hidden="1" customWidth="1"/>
    <col min="1041" max="1042" width="13.33203125" style="24" customWidth="1"/>
    <col min="1043" max="1044" width="0" style="24" hidden="1" customWidth="1"/>
    <col min="1045" max="1280" width="8.83203125" style="24"/>
    <col min="1281" max="1281" width="5.6640625" style="24" customWidth="1"/>
    <col min="1282" max="1282" width="12.5" style="24" customWidth="1"/>
    <col min="1283" max="1283" width="39.33203125" style="24" customWidth="1"/>
    <col min="1284" max="1284" width="10.33203125" style="24" customWidth="1"/>
    <col min="1285" max="1286" width="13.33203125" style="24" customWidth="1"/>
    <col min="1287" max="1289" width="0" style="24" hidden="1" customWidth="1"/>
    <col min="1290" max="1290" width="8.1640625" style="24" customWidth="1"/>
    <col min="1291" max="1294" width="0" style="24" hidden="1" customWidth="1"/>
    <col min="1295" max="1295" width="13.33203125" style="24" customWidth="1"/>
    <col min="1296" max="1296" width="0" style="24" hidden="1" customWidth="1"/>
    <col min="1297" max="1298" width="13.33203125" style="24" customWidth="1"/>
    <col min="1299" max="1300" width="0" style="24" hidden="1" customWidth="1"/>
    <col min="1301" max="1536" width="8.83203125" style="24"/>
    <col min="1537" max="1537" width="5.6640625" style="24" customWidth="1"/>
    <col min="1538" max="1538" width="12.5" style="24" customWidth="1"/>
    <col min="1539" max="1539" width="39.33203125" style="24" customWidth="1"/>
    <col min="1540" max="1540" width="10.33203125" style="24" customWidth="1"/>
    <col min="1541" max="1542" width="13.33203125" style="24" customWidth="1"/>
    <col min="1543" max="1545" width="0" style="24" hidden="1" customWidth="1"/>
    <col min="1546" max="1546" width="8.1640625" style="24" customWidth="1"/>
    <col min="1547" max="1550" width="0" style="24" hidden="1" customWidth="1"/>
    <col min="1551" max="1551" width="13.33203125" style="24" customWidth="1"/>
    <col min="1552" max="1552" width="0" style="24" hidden="1" customWidth="1"/>
    <col min="1553" max="1554" width="13.33203125" style="24" customWidth="1"/>
    <col min="1555" max="1556" width="0" style="24" hidden="1" customWidth="1"/>
    <col min="1557" max="1792" width="8.83203125" style="24"/>
    <col min="1793" max="1793" width="5.6640625" style="24" customWidth="1"/>
    <col min="1794" max="1794" width="12.5" style="24" customWidth="1"/>
    <col min="1795" max="1795" width="39.33203125" style="24" customWidth="1"/>
    <col min="1796" max="1796" width="10.33203125" style="24" customWidth="1"/>
    <col min="1797" max="1798" width="13.33203125" style="24" customWidth="1"/>
    <col min="1799" max="1801" width="0" style="24" hidden="1" customWidth="1"/>
    <col min="1802" max="1802" width="8.1640625" style="24" customWidth="1"/>
    <col min="1803" max="1806" width="0" style="24" hidden="1" customWidth="1"/>
    <col min="1807" max="1807" width="13.33203125" style="24" customWidth="1"/>
    <col min="1808" max="1808" width="0" style="24" hidden="1" customWidth="1"/>
    <col min="1809" max="1810" width="13.33203125" style="24" customWidth="1"/>
    <col min="1811" max="1812" width="0" style="24" hidden="1" customWidth="1"/>
    <col min="1813" max="2048" width="8.83203125" style="24"/>
    <col min="2049" max="2049" width="5.6640625" style="24" customWidth="1"/>
    <col min="2050" max="2050" width="12.5" style="24" customWidth="1"/>
    <col min="2051" max="2051" width="39.33203125" style="24" customWidth="1"/>
    <col min="2052" max="2052" width="10.33203125" style="24" customWidth="1"/>
    <col min="2053" max="2054" width="13.33203125" style="24" customWidth="1"/>
    <col min="2055" max="2057" width="0" style="24" hidden="1" customWidth="1"/>
    <col min="2058" max="2058" width="8.1640625" style="24" customWidth="1"/>
    <col min="2059" max="2062" width="0" style="24" hidden="1" customWidth="1"/>
    <col min="2063" max="2063" width="13.33203125" style="24" customWidth="1"/>
    <col min="2064" max="2064" width="0" style="24" hidden="1" customWidth="1"/>
    <col min="2065" max="2066" width="13.33203125" style="24" customWidth="1"/>
    <col min="2067" max="2068" width="0" style="24" hidden="1" customWidth="1"/>
    <col min="2069" max="2304" width="8.83203125" style="24"/>
    <col min="2305" max="2305" width="5.6640625" style="24" customWidth="1"/>
    <col min="2306" max="2306" width="12.5" style="24" customWidth="1"/>
    <col min="2307" max="2307" width="39.33203125" style="24" customWidth="1"/>
    <col min="2308" max="2308" width="10.33203125" style="24" customWidth="1"/>
    <col min="2309" max="2310" width="13.33203125" style="24" customWidth="1"/>
    <col min="2311" max="2313" width="0" style="24" hidden="1" customWidth="1"/>
    <col min="2314" max="2314" width="8.1640625" style="24" customWidth="1"/>
    <col min="2315" max="2318" width="0" style="24" hidden="1" customWidth="1"/>
    <col min="2319" max="2319" width="13.33203125" style="24" customWidth="1"/>
    <col min="2320" max="2320" width="0" style="24" hidden="1" customWidth="1"/>
    <col min="2321" max="2322" width="13.33203125" style="24" customWidth="1"/>
    <col min="2323" max="2324" width="0" style="24" hidden="1" customWidth="1"/>
    <col min="2325" max="2560" width="8.83203125" style="24"/>
    <col min="2561" max="2561" width="5.6640625" style="24" customWidth="1"/>
    <col min="2562" max="2562" width="12.5" style="24" customWidth="1"/>
    <col min="2563" max="2563" width="39.33203125" style="24" customWidth="1"/>
    <col min="2564" max="2564" width="10.33203125" style="24" customWidth="1"/>
    <col min="2565" max="2566" width="13.33203125" style="24" customWidth="1"/>
    <col min="2567" max="2569" width="0" style="24" hidden="1" customWidth="1"/>
    <col min="2570" max="2570" width="8.1640625" style="24" customWidth="1"/>
    <col min="2571" max="2574" width="0" style="24" hidden="1" customWidth="1"/>
    <col min="2575" max="2575" width="13.33203125" style="24" customWidth="1"/>
    <col min="2576" max="2576" width="0" style="24" hidden="1" customWidth="1"/>
    <col min="2577" max="2578" width="13.33203125" style="24" customWidth="1"/>
    <col min="2579" max="2580" width="0" style="24" hidden="1" customWidth="1"/>
    <col min="2581" max="2816" width="8.83203125" style="24"/>
    <col min="2817" max="2817" width="5.6640625" style="24" customWidth="1"/>
    <col min="2818" max="2818" width="12.5" style="24" customWidth="1"/>
    <col min="2819" max="2819" width="39.33203125" style="24" customWidth="1"/>
    <col min="2820" max="2820" width="10.33203125" style="24" customWidth="1"/>
    <col min="2821" max="2822" width="13.33203125" style="24" customWidth="1"/>
    <col min="2823" max="2825" width="0" style="24" hidden="1" customWidth="1"/>
    <col min="2826" max="2826" width="8.1640625" style="24" customWidth="1"/>
    <col min="2827" max="2830" width="0" style="24" hidden="1" customWidth="1"/>
    <col min="2831" max="2831" width="13.33203125" style="24" customWidth="1"/>
    <col min="2832" max="2832" width="0" style="24" hidden="1" customWidth="1"/>
    <col min="2833" max="2834" width="13.33203125" style="24" customWidth="1"/>
    <col min="2835" max="2836" width="0" style="24" hidden="1" customWidth="1"/>
    <col min="2837" max="3072" width="8.83203125" style="24"/>
    <col min="3073" max="3073" width="5.6640625" style="24" customWidth="1"/>
    <col min="3074" max="3074" width="12.5" style="24" customWidth="1"/>
    <col min="3075" max="3075" width="39.33203125" style="24" customWidth="1"/>
    <col min="3076" max="3076" width="10.33203125" style="24" customWidth="1"/>
    <col min="3077" max="3078" width="13.33203125" style="24" customWidth="1"/>
    <col min="3079" max="3081" width="0" style="24" hidden="1" customWidth="1"/>
    <col min="3082" max="3082" width="8.1640625" style="24" customWidth="1"/>
    <col min="3083" max="3086" width="0" style="24" hidden="1" customWidth="1"/>
    <col min="3087" max="3087" width="13.33203125" style="24" customWidth="1"/>
    <col min="3088" max="3088" width="0" style="24" hidden="1" customWidth="1"/>
    <col min="3089" max="3090" width="13.33203125" style="24" customWidth="1"/>
    <col min="3091" max="3092" width="0" style="24" hidden="1" customWidth="1"/>
    <col min="3093" max="3328" width="8.83203125" style="24"/>
    <col min="3329" max="3329" width="5.6640625" style="24" customWidth="1"/>
    <col min="3330" max="3330" width="12.5" style="24" customWidth="1"/>
    <col min="3331" max="3331" width="39.33203125" style="24" customWidth="1"/>
    <col min="3332" max="3332" width="10.33203125" style="24" customWidth="1"/>
    <col min="3333" max="3334" width="13.33203125" style="24" customWidth="1"/>
    <col min="3335" max="3337" width="0" style="24" hidden="1" customWidth="1"/>
    <col min="3338" max="3338" width="8.1640625" style="24" customWidth="1"/>
    <col min="3339" max="3342" width="0" style="24" hidden="1" customWidth="1"/>
    <col min="3343" max="3343" width="13.33203125" style="24" customWidth="1"/>
    <col min="3344" max="3344" width="0" style="24" hidden="1" customWidth="1"/>
    <col min="3345" max="3346" width="13.33203125" style="24" customWidth="1"/>
    <col min="3347" max="3348" width="0" style="24" hidden="1" customWidth="1"/>
    <col min="3349" max="3584" width="8.83203125" style="24"/>
    <col min="3585" max="3585" width="5.6640625" style="24" customWidth="1"/>
    <col min="3586" max="3586" width="12.5" style="24" customWidth="1"/>
    <col min="3587" max="3587" width="39.33203125" style="24" customWidth="1"/>
    <col min="3588" max="3588" width="10.33203125" style="24" customWidth="1"/>
    <col min="3589" max="3590" width="13.33203125" style="24" customWidth="1"/>
    <col min="3591" max="3593" width="0" style="24" hidden="1" customWidth="1"/>
    <col min="3594" max="3594" width="8.1640625" style="24" customWidth="1"/>
    <col min="3595" max="3598" width="0" style="24" hidden="1" customWidth="1"/>
    <col min="3599" max="3599" width="13.33203125" style="24" customWidth="1"/>
    <col min="3600" max="3600" width="0" style="24" hidden="1" customWidth="1"/>
    <col min="3601" max="3602" width="13.33203125" style="24" customWidth="1"/>
    <col min="3603" max="3604" width="0" style="24" hidden="1" customWidth="1"/>
    <col min="3605" max="3840" width="8.83203125" style="24"/>
    <col min="3841" max="3841" width="5.6640625" style="24" customWidth="1"/>
    <col min="3842" max="3842" width="12.5" style="24" customWidth="1"/>
    <col min="3843" max="3843" width="39.33203125" style="24" customWidth="1"/>
    <col min="3844" max="3844" width="10.33203125" style="24" customWidth="1"/>
    <col min="3845" max="3846" width="13.33203125" style="24" customWidth="1"/>
    <col min="3847" max="3849" width="0" style="24" hidden="1" customWidth="1"/>
    <col min="3850" max="3850" width="8.1640625" style="24" customWidth="1"/>
    <col min="3851" max="3854" width="0" style="24" hidden="1" customWidth="1"/>
    <col min="3855" max="3855" width="13.33203125" style="24" customWidth="1"/>
    <col min="3856" max="3856" width="0" style="24" hidden="1" customWidth="1"/>
    <col min="3857" max="3858" width="13.33203125" style="24" customWidth="1"/>
    <col min="3859" max="3860" width="0" style="24" hidden="1" customWidth="1"/>
    <col min="3861" max="4096" width="8.83203125" style="24"/>
    <col min="4097" max="4097" width="5.6640625" style="24" customWidth="1"/>
    <col min="4098" max="4098" width="12.5" style="24" customWidth="1"/>
    <col min="4099" max="4099" width="39.33203125" style="24" customWidth="1"/>
    <col min="4100" max="4100" width="10.33203125" style="24" customWidth="1"/>
    <col min="4101" max="4102" width="13.33203125" style="24" customWidth="1"/>
    <col min="4103" max="4105" width="0" style="24" hidden="1" customWidth="1"/>
    <col min="4106" max="4106" width="8.1640625" style="24" customWidth="1"/>
    <col min="4107" max="4110" width="0" style="24" hidden="1" customWidth="1"/>
    <col min="4111" max="4111" width="13.33203125" style="24" customWidth="1"/>
    <col min="4112" max="4112" width="0" style="24" hidden="1" customWidth="1"/>
    <col min="4113" max="4114" width="13.33203125" style="24" customWidth="1"/>
    <col min="4115" max="4116" width="0" style="24" hidden="1" customWidth="1"/>
    <col min="4117" max="4352" width="8.83203125" style="24"/>
    <col min="4353" max="4353" width="5.6640625" style="24" customWidth="1"/>
    <col min="4354" max="4354" width="12.5" style="24" customWidth="1"/>
    <col min="4355" max="4355" width="39.33203125" style="24" customWidth="1"/>
    <col min="4356" max="4356" width="10.33203125" style="24" customWidth="1"/>
    <col min="4357" max="4358" width="13.33203125" style="24" customWidth="1"/>
    <col min="4359" max="4361" width="0" style="24" hidden="1" customWidth="1"/>
    <col min="4362" max="4362" width="8.1640625" style="24" customWidth="1"/>
    <col min="4363" max="4366" width="0" style="24" hidden="1" customWidth="1"/>
    <col min="4367" max="4367" width="13.33203125" style="24" customWidth="1"/>
    <col min="4368" max="4368" width="0" style="24" hidden="1" customWidth="1"/>
    <col min="4369" max="4370" width="13.33203125" style="24" customWidth="1"/>
    <col min="4371" max="4372" width="0" style="24" hidden="1" customWidth="1"/>
    <col min="4373" max="4608" width="8.83203125" style="24"/>
    <col min="4609" max="4609" width="5.6640625" style="24" customWidth="1"/>
    <col min="4610" max="4610" width="12.5" style="24" customWidth="1"/>
    <col min="4611" max="4611" width="39.33203125" style="24" customWidth="1"/>
    <col min="4612" max="4612" width="10.33203125" style="24" customWidth="1"/>
    <col min="4613" max="4614" width="13.33203125" style="24" customWidth="1"/>
    <col min="4615" max="4617" width="0" style="24" hidden="1" customWidth="1"/>
    <col min="4618" max="4618" width="8.1640625" style="24" customWidth="1"/>
    <col min="4619" max="4622" width="0" style="24" hidden="1" customWidth="1"/>
    <col min="4623" max="4623" width="13.33203125" style="24" customWidth="1"/>
    <col min="4624" max="4624" width="0" style="24" hidden="1" customWidth="1"/>
    <col min="4625" max="4626" width="13.33203125" style="24" customWidth="1"/>
    <col min="4627" max="4628" width="0" style="24" hidden="1" customWidth="1"/>
    <col min="4629" max="4864" width="8.83203125" style="24"/>
    <col min="4865" max="4865" width="5.6640625" style="24" customWidth="1"/>
    <col min="4866" max="4866" width="12.5" style="24" customWidth="1"/>
    <col min="4867" max="4867" width="39.33203125" style="24" customWidth="1"/>
    <col min="4868" max="4868" width="10.33203125" style="24" customWidth="1"/>
    <col min="4869" max="4870" width="13.33203125" style="24" customWidth="1"/>
    <col min="4871" max="4873" width="0" style="24" hidden="1" customWidth="1"/>
    <col min="4874" max="4874" width="8.1640625" style="24" customWidth="1"/>
    <col min="4875" max="4878" width="0" style="24" hidden="1" customWidth="1"/>
    <col min="4879" max="4879" width="13.33203125" style="24" customWidth="1"/>
    <col min="4880" max="4880" width="0" style="24" hidden="1" customWidth="1"/>
    <col min="4881" max="4882" width="13.33203125" style="24" customWidth="1"/>
    <col min="4883" max="4884" width="0" style="24" hidden="1" customWidth="1"/>
    <col min="4885" max="5120" width="8.83203125" style="24"/>
    <col min="5121" max="5121" width="5.6640625" style="24" customWidth="1"/>
    <col min="5122" max="5122" width="12.5" style="24" customWidth="1"/>
    <col min="5123" max="5123" width="39.33203125" style="24" customWidth="1"/>
    <col min="5124" max="5124" width="10.33203125" style="24" customWidth="1"/>
    <col min="5125" max="5126" width="13.33203125" style="24" customWidth="1"/>
    <col min="5127" max="5129" width="0" style="24" hidden="1" customWidth="1"/>
    <col min="5130" max="5130" width="8.1640625" style="24" customWidth="1"/>
    <col min="5131" max="5134" width="0" style="24" hidden="1" customWidth="1"/>
    <col min="5135" max="5135" width="13.33203125" style="24" customWidth="1"/>
    <col min="5136" max="5136" width="0" style="24" hidden="1" customWidth="1"/>
    <col min="5137" max="5138" width="13.33203125" style="24" customWidth="1"/>
    <col min="5139" max="5140" width="0" style="24" hidden="1" customWidth="1"/>
    <col min="5141" max="5376" width="8.83203125" style="24"/>
    <col min="5377" max="5377" width="5.6640625" style="24" customWidth="1"/>
    <col min="5378" max="5378" width="12.5" style="24" customWidth="1"/>
    <col min="5379" max="5379" width="39.33203125" style="24" customWidth="1"/>
    <col min="5380" max="5380" width="10.33203125" style="24" customWidth="1"/>
    <col min="5381" max="5382" width="13.33203125" style="24" customWidth="1"/>
    <col min="5383" max="5385" width="0" style="24" hidden="1" customWidth="1"/>
    <col min="5386" max="5386" width="8.1640625" style="24" customWidth="1"/>
    <col min="5387" max="5390" width="0" style="24" hidden="1" customWidth="1"/>
    <col min="5391" max="5391" width="13.33203125" style="24" customWidth="1"/>
    <col min="5392" max="5392" width="0" style="24" hidden="1" customWidth="1"/>
    <col min="5393" max="5394" width="13.33203125" style="24" customWidth="1"/>
    <col min="5395" max="5396" width="0" style="24" hidden="1" customWidth="1"/>
    <col min="5397" max="5632" width="8.83203125" style="24"/>
    <col min="5633" max="5633" width="5.6640625" style="24" customWidth="1"/>
    <col min="5634" max="5634" width="12.5" style="24" customWidth="1"/>
    <col min="5635" max="5635" width="39.33203125" style="24" customWidth="1"/>
    <col min="5636" max="5636" width="10.33203125" style="24" customWidth="1"/>
    <col min="5637" max="5638" width="13.33203125" style="24" customWidth="1"/>
    <col min="5639" max="5641" width="0" style="24" hidden="1" customWidth="1"/>
    <col min="5642" max="5642" width="8.1640625" style="24" customWidth="1"/>
    <col min="5643" max="5646" width="0" style="24" hidden="1" customWidth="1"/>
    <col min="5647" max="5647" width="13.33203125" style="24" customWidth="1"/>
    <col min="5648" max="5648" width="0" style="24" hidden="1" customWidth="1"/>
    <col min="5649" max="5650" width="13.33203125" style="24" customWidth="1"/>
    <col min="5651" max="5652" width="0" style="24" hidden="1" customWidth="1"/>
    <col min="5653" max="5888" width="8.83203125" style="24"/>
    <col min="5889" max="5889" width="5.6640625" style="24" customWidth="1"/>
    <col min="5890" max="5890" width="12.5" style="24" customWidth="1"/>
    <col min="5891" max="5891" width="39.33203125" style="24" customWidth="1"/>
    <col min="5892" max="5892" width="10.33203125" style="24" customWidth="1"/>
    <col min="5893" max="5894" width="13.33203125" style="24" customWidth="1"/>
    <col min="5895" max="5897" width="0" style="24" hidden="1" customWidth="1"/>
    <col min="5898" max="5898" width="8.1640625" style="24" customWidth="1"/>
    <col min="5899" max="5902" width="0" style="24" hidden="1" customWidth="1"/>
    <col min="5903" max="5903" width="13.33203125" style="24" customWidth="1"/>
    <col min="5904" max="5904" width="0" style="24" hidden="1" customWidth="1"/>
    <col min="5905" max="5906" width="13.33203125" style="24" customWidth="1"/>
    <col min="5907" max="5908" width="0" style="24" hidden="1" customWidth="1"/>
    <col min="5909" max="6144" width="8.83203125" style="24"/>
    <col min="6145" max="6145" width="5.6640625" style="24" customWidth="1"/>
    <col min="6146" max="6146" width="12.5" style="24" customWidth="1"/>
    <col min="6147" max="6147" width="39.33203125" style="24" customWidth="1"/>
    <col min="6148" max="6148" width="10.33203125" style="24" customWidth="1"/>
    <col min="6149" max="6150" width="13.33203125" style="24" customWidth="1"/>
    <col min="6151" max="6153" width="0" style="24" hidden="1" customWidth="1"/>
    <col min="6154" max="6154" width="8.1640625" style="24" customWidth="1"/>
    <col min="6155" max="6158" width="0" style="24" hidden="1" customWidth="1"/>
    <col min="6159" max="6159" width="13.33203125" style="24" customWidth="1"/>
    <col min="6160" max="6160" width="0" style="24" hidden="1" customWidth="1"/>
    <col min="6161" max="6162" width="13.33203125" style="24" customWidth="1"/>
    <col min="6163" max="6164" width="0" style="24" hidden="1" customWidth="1"/>
    <col min="6165" max="6400" width="8.83203125" style="24"/>
    <col min="6401" max="6401" width="5.6640625" style="24" customWidth="1"/>
    <col min="6402" max="6402" width="12.5" style="24" customWidth="1"/>
    <col min="6403" max="6403" width="39.33203125" style="24" customWidth="1"/>
    <col min="6404" max="6404" width="10.33203125" style="24" customWidth="1"/>
    <col min="6405" max="6406" width="13.33203125" style="24" customWidth="1"/>
    <col min="6407" max="6409" width="0" style="24" hidden="1" customWidth="1"/>
    <col min="6410" max="6410" width="8.1640625" style="24" customWidth="1"/>
    <col min="6411" max="6414" width="0" style="24" hidden="1" customWidth="1"/>
    <col min="6415" max="6415" width="13.33203125" style="24" customWidth="1"/>
    <col min="6416" max="6416" width="0" style="24" hidden="1" customWidth="1"/>
    <col min="6417" max="6418" width="13.33203125" style="24" customWidth="1"/>
    <col min="6419" max="6420" width="0" style="24" hidden="1" customWidth="1"/>
    <col min="6421" max="6656" width="8.83203125" style="24"/>
    <col min="6657" max="6657" width="5.6640625" style="24" customWidth="1"/>
    <col min="6658" max="6658" width="12.5" style="24" customWidth="1"/>
    <col min="6659" max="6659" width="39.33203125" style="24" customWidth="1"/>
    <col min="6660" max="6660" width="10.33203125" style="24" customWidth="1"/>
    <col min="6661" max="6662" width="13.33203125" style="24" customWidth="1"/>
    <col min="6663" max="6665" width="0" style="24" hidden="1" customWidth="1"/>
    <col min="6666" max="6666" width="8.1640625" style="24" customWidth="1"/>
    <col min="6667" max="6670" width="0" style="24" hidden="1" customWidth="1"/>
    <col min="6671" max="6671" width="13.33203125" style="24" customWidth="1"/>
    <col min="6672" max="6672" width="0" style="24" hidden="1" customWidth="1"/>
    <col min="6673" max="6674" width="13.33203125" style="24" customWidth="1"/>
    <col min="6675" max="6676" width="0" style="24" hidden="1" customWidth="1"/>
    <col min="6677" max="6912" width="8.83203125" style="24"/>
    <col min="6913" max="6913" width="5.6640625" style="24" customWidth="1"/>
    <col min="6914" max="6914" width="12.5" style="24" customWidth="1"/>
    <col min="6915" max="6915" width="39.33203125" style="24" customWidth="1"/>
    <col min="6916" max="6916" width="10.33203125" style="24" customWidth="1"/>
    <col min="6917" max="6918" width="13.33203125" style="24" customWidth="1"/>
    <col min="6919" max="6921" width="0" style="24" hidden="1" customWidth="1"/>
    <col min="6922" max="6922" width="8.1640625" style="24" customWidth="1"/>
    <col min="6923" max="6926" width="0" style="24" hidden="1" customWidth="1"/>
    <col min="6927" max="6927" width="13.33203125" style="24" customWidth="1"/>
    <col min="6928" max="6928" width="0" style="24" hidden="1" customWidth="1"/>
    <col min="6929" max="6930" width="13.33203125" style="24" customWidth="1"/>
    <col min="6931" max="6932" width="0" style="24" hidden="1" customWidth="1"/>
    <col min="6933" max="7168" width="8.83203125" style="24"/>
    <col min="7169" max="7169" width="5.6640625" style="24" customWidth="1"/>
    <col min="7170" max="7170" width="12.5" style="24" customWidth="1"/>
    <col min="7171" max="7171" width="39.33203125" style="24" customWidth="1"/>
    <col min="7172" max="7172" width="10.33203125" style="24" customWidth="1"/>
    <col min="7173" max="7174" width="13.33203125" style="24" customWidth="1"/>
    <col min="7175" max="7177" width="0" style="24" hidden="1" customWidth="1"/>
    <col min="7178" max="7178" width="8.1640625" style="24" customWidth="1"/>
    <col min="7179" max="7182" width="0" style="24" hidden="1" customWidth="1"/>
    <col min="7183" max="7183" width="13.33203125" style="24" customWidth="1"/>
    <col min="7184" max="7184" width="0" style="24" hidden="1" customWidth="1"/>
    <col min="7185" max="7186" width="13.33203125" style="24" customWidth="1"/>
    <col min="7187" max="7188" width="0" style="24" hidden="1" customWidth="1"/>
    <col min="7189" max="7424" width="8.83203125" style="24"/>
    <col min="7425" max="7425" width="5.6640625" style="24" customWidth="1"/>
    <col min="7426" max="7426" width="12.5" style="24" customWidth="1"/>
    <col min="7427" max="7427" width="39.33203125" style="24" customWidth="1"/>
    <col min="7428" max="7428" width="10.33203125" style="24" customWidth="1"/>
    <col min="7429" max="7430" width="13.33203125" style="24" customWidth="1"/>
    <col min="7431" max="7433" width="0" style="24" hidden="1" customWidth="1"/>
    <col min="7434" max="7434" width="8.1640625" style="24" customWidth="1"/>
    <col min="7435" max="7438" width="0" style="24" hidden="1" customWidth="1"/>
    <col min="7439" max="7439" width="13.33203125" style="24" customWidth="1"/>
    <col min="7440" max="7440" width="0" style="24" hidden="1" customWidth="1"/>
    <col min="7441" max="7442" width="13.33203125" style="24" customWidth="1"/>
    <col min="7443" max="7444" width="0" style="24" hidden="1" customWidth="1"/>
    <col min="7445" max="7680" width="8.83203125" style="24"/>
    <col min="7681" max="7681" width="5.6640625" style="24" customWidth="1"/>
    <col min="7682" max="7682" width="12.5" style="24" customWidth="1"/>
    <col min="7683" max="7683" width="39.33203125" style="24" customWidth="1"/>
    <col min="7684" max="7684" width="10.33203125" style="24" customWidth="1"/>
    <col min="7685" max="7686" width="13.33203125" style="24" customWidth="1"/>
    <col min="7687" max="7689" width="0" style="24" hidden="1" customWidth="1"/>
    <col min="7690" max="7690" width="8.1640625" style="24" customWidth="1"/>
    <col min="7691" max="7694" width="0" style="24" hidden="1" customWidth="1"/>
    <col min="7695" max="7695" width="13.33203125" style="24" customWidth="1"/>
    <col min="7696" max="7696" width="0" style="24" hidden="1" customWidth="1"/>
    <col min="7697" max="7698" width="13.33203125" style="24" customWidth="1"/>
    <col min="7699" max="7700" width="0" style="24" hidden="1" customWidth="1"/>
    <col min="7701" max="7936" width="8.83203125" style="24"/>
    <col min="7937" max="7937" width="5.6640625" style="24" customWidth="1"/>
    <col min="7938" max="7938" width="12.5" style="24" customWidth="1"/>
    <col min="7939" max="7939" width="39.33203125" style="24" customWidth="1"/>
    <col min="7940" max="7940" width="10.33203125" style="24" customWidth="1"/>
    <col min="7941" max="7942" width="13.33203125" style="24" customWidth="1"/>
    <col min="7943" max="7945" width="0" style="24" hidden="1" customWidth="1"/>
    <col min="7946" max="7946" width="8.1640625" style="24" customWidth="1"/>
    <col min="7947" max="7950" width="0" style="24" hidden="1" customWidth="1"/>
    <col min="7951" max="7951" width="13.33203125" style="24" customWidth="1"/>
    <col min="7952" max="7952" width="0" style="24" hidden="1" customWidth="1"/>
    <col min="7953" max="7954" width="13.33203125" style="24" customWidth="1"/>
    <col min="7955" max="7956" width="0" style="24" hidden="1" customWidth="1"/>
    <col min="7957" max="8192" width="8.83203125" style="24"/>
    <col min="8193" max="8193" width="5.6640625" style="24" customWidth="1"/>
    <col min="8194" max="8194" width="12.5" style="24" customWidth="1"/>
    <col min="8195" max="8195" width="39.33203125" style="24" customWidth="1"/>
    <col min="8196" max="8196" width="10.33203125" style="24" customWidth="1"/>
    <col min="8197" max="8198" width="13.33203125" style="24" customWidth="1"/>
    <col min="8199" max="8201" width="0" style="24" hidden="1" customWidth="1"/>
    <col min="8202" max="8202" width="8.1640625" style="24" customWidth="1"/>
    <col min="8203" max="8206" width="0" style="24" hidden="1" customWidth="1"/>
    <col min="8207" max="8207" width="13.33203125" style="24" customWidth="1"/>
    <col min="8208" max="8208" width="0" style="24" hidden="1" customWidth="1"/>
    <col min="8209" max="8210" width="13.33203125" style="24" customWidth="1"/>
    <col min="8211" max="8212" width="0" style="24" hidden="1" customWidth="1"/>
    <col min="8213" max="8448" width="8.83203125" style="24"/>
    <col min="8449" max="8449" width="5.6640625" style="24" customWidth="1"/>
    <col min="8450" max="8450" width="12.5" style="24" customWidth="1"/>
    <col min="8451" max="8451" width="39.33203125" style="24" customWidth="1"/>
    <col min="8452" max="8452" width="10.33203125" style="24" customWidth="1"/>
    <col min="8453" max="8454" width="13.33203125" style="24" customWidth="1"/>
    <col min="8455" max="8457" width="0" style="24" hidden="1" customWidth="1"/>
    <col min="8458" max="8458" width="8.1640625" style="24" customWidth="1"/>
    <col min="8459" max="8462" width="0" style="24" hidden="1" customWidth="1"/>
    <col min="8463" max="8463" width="13.33203125" style="24" customWidth="1"/>
    <col min="8464" max="8464" width="0" style="24" hidden="1" customWidth="1"/>
    <col min="8465" max="8466" width="13.33203125" style="24" customWidth="1"/>
    <col min="8467" max="8468" width="0" style="24" hidden="1" customWidth="1"/>
    <col min="8469" max="8704" width="8.83203125" style="24"/>
    <col min="8705" max="8705" width="5.6640625" style="24" customWidth="1"/>
    <col min="8706" max="8706" width="12.5" style="24" customWidth="1"/>
    <col min="8707" max="8707" width="39.33203125" style="24" customWidth="1"/>
    <col min="8708" max="8708" width="10.33203125" style="24" customWidth="1"/>
    <col min="8709" max="8710" width="13.33203125" style="24" customWidth="1"/>
    <col min="8711" max="8713" width="0" style="24" hidden="1" customWidth="1"/>
    <col min="8714" max="8714" width="8.1640625" style="24" customWidth="1"/>
    <col min="8715" max="8718" width="0" style="24" hidden="1" customWidth="1"/>
    <col min="8719" max="8719" width="13.33203125" style="24" customWidth="1"/>
    <col min="8720" max="8720" width="0" style="24" hidden="1" customWidth="1"/>
    <col min="8721" max="8722" width="13.33203125" style="24" customWidth="1"/>
    <col min="8723" max="8724" width="0" style="24" hidden="1" customWidth="1"/>
    <col min="8725" max="8960" width="8.83203125" style="24"/>
    <col min="8961" max="8961" width="5.6640625" style="24" customWidth="1"/>
    <col min="8962" max="8962" width="12.5" style="24" customWidth="1"/>
    <col min="8963" max="8963" width="39.33203125" style="24" customWidth="1"/>
    <col min="8964" max="8964" width="10.33203125" style="24" customWidth="1"/>
    <col min="8965" max="8966" width="13.33203125" style="24" customWidth="1"/>
    <col min="8967" max="8969" width="0" style="24" hidden="1" customWidth="1"/>
    <col min="8970" max="8970" width="8.1640625" style="24" customWidth="1"/>
    <col min="8971" max="8974" width="0" style="24" hidden="1" customWidth="1"/>
    <col min="8975" max="8975" width="13.33203125" style="24" customWidth="1"/>
    <col min="8976" max="8976" width="0" style="24" hidden="1" customWidth="1"/>
    <col min="8977" max="8978" width="13.33203125" style="24" customWidth="1"/>
    <col min="8979" max="8980" width="0" style="24" hidden="1" customWidth="1"/>
    <col min="8981" max="9216" width="8.83203125" style="24"/>
    <col min="9217" max="9217" width="5.6640625" style="24" customWidth="1"/>
    <col min="9218" max="9218" width="12.5" style="24" customWidth="1"/>
    <col min="9219" max="9219" width="39.33203125" style="24" customWidth="1"/>
    <col min="9220" max="9220" width="10.33203125" style="24" customWidth="1"/>
    <col min="9221" max="9222" width="13.33203125" style="24" customWidth="1"/>
    <col min="9223" max="9225" width="0" style="24" hidden="1" customWidth="1"/>
    <col min="9226" max="9226" width="8.1640625" style="24" customWidth="1"/>
    <col min="9227" max="9230" width="0" style="24" hidden="1" customWidth="1"/>
    <col min="9231" max="9231" width="13.33203125" style="24" customWidth="1"/>
    <col min="9232" max="9232" width="0" style="24" hidden="1" customWidth="1"/>
    <col min="9233" max="9234" width="13.33203125" style="24" customWidth="1"/>
    <col min="9235" max="9236" width="0" style="24" hidden="1" customWidth="1"/>
    <col min="9237" max="9472" width="8.83203125" style="24"/>
    <col min="9473" max="9473" width="5.6640625" style="24" customWidth="1"/>
    <col min="9474" max="9474" width="12.5" style="24" customWidth="1"/>
    <col min="9475" max="9475" width="39.33203125" style="24" customWidth="1"/>
    <col min="9476" max="9476" width="10.33203125" style="24" customWidth="1"/>
    <col min="9477" max="9478" width="13.33203125" style="24" customWidth="1"/>
    <col min="9479" max="9481" width="0" style="24" hidden="1" customWidth="1"/>
    <col min="9482" max="9482" width="8.1640625" style="24" customWidth="1"/>
    <col min="9483" max="9486" width="0" style="24" hidden="1" customWidth="1"/>
    <col min="9487" max="9487" width="13.33203125" style="24" customWidth="1"/>
    <col min="9488" max="9488" width="0" style="24" hidden="1" customWidth="1"/>
    <col min="9489" max="9490" width="13.33203125" style="24" customWidth="1"/>
    <col min="9491" max="9492" width="0" style="24" hidden="1" customWidth="1"/>
    <col min="9493" max="9728" width="8.83203125" style="24"/>
    <col min="9729" max="9729" width="5.6640625" style="24" customWidth="1"/>
    <col min="9730" max="9730" width="12.5" style="24" customWidth="1"/>
    <col min="9731" max="9731" width="39.33203125" style="24" customWidth="1"/>
    <col min="9732" max="9732" width="10.33203125" style="24" customWidth="1"/>
    <col min="9733" max="9734" width="13.33203125" style="24" customWidth="1"/>
    <col min="9735" max="9737" width="0" style="24" hidden="1" customWidth="1"/>
    <col min="9738" max="9738" width="8.1640625" style="24" customWidth="1"/>
    <col min="9739" max="9742" width="0" style="24" hidden="1" customWidth="1"/>
    <col min="9743" max="9743" width="13.33203125" style="24" customWidth="1"/>
    <col min="9744" max="9744" width="0" style="24" hidden="1" customWidth="1"/>
    <col min="9745" max="9746" width="13.33203125" style="24" customWidth="1"/>
    <col min="9747" max="9748" width="0" style="24" hidden="1" customWidth="1"/>
    <col min="9749" max="9984" width="8.83203125" style="24"/>
    <col min="9985" max="9985" width="5.6640625" style="24" customWidth="1"/>
    <col min="9986" max="9986" width="12.5" style="24" customWidth="1"/>
    <col min="9987" max="9987" width="39.33203125" style="24" customWidth="1"/>
    <col min="9988" max="9988" width="10.33203125" style="24" customWidth="1"/>
    <col min="9989" max="9990" width="13.33203125" style="24" customWidth="1"/>
    <col min="9991" max="9993" width="0" style="24" hidden="1" customWidth="1"/>
    <col min="9994" max="9994" width="8.1640625" style="24" customWidth="1"/>
    <col min="9995" max="9998" width="0" style="24" hidden="1" customWidth="1"/>
    <col min="9999" max="9999" width="13.33203125" style="24" customWidth="1"/>
    <col min="10000" max="10000" width="0" style="24" hidden="1" customWidth="1"/>
    <col min="10001" max="10002" width="13.33203125" style="24" customWidth="1"/>
    <col min="10003" max="10004" width="0" style="24" hidden="1" customWidth="1"/>
    <col min="10005" max="10240" width="8.83203125" style="24"/>
    <col min="10241" max="10241" width="5.6640625" style="24" customWidth="1"/>
    <col min="10242" max="10242" width="12.5" style="24" customWidth="1"/>
    <col min="10243" max="10243" width="39.33203125" style="24" customWidth="1"/>
    <col min="10244" max="10244" width="10.33203125" style="24" customWidth="1"/>
    <col min="10245" max="10246" width="13.33203125" style="24" customWidth="1"/>
    <col min="10247" max="10249" width="0" style="24" hidden="1" customWidth="1"/>
    <col min="10250" max="10250" width="8.1640625" style="24" customWidth="1"/>
    <col min="10251" max="10254" width="0" style="24" hidden="1" customWidth="1"/>
    <col min="10255" max="10255" width="13.33203125" style="24" customWidth="1"/>
    <col min="10256" max="10256" width="0" style="24" hidden="1" customWidth="1"/>
    <col min="10257" max="10258" width="13.33203125" style="24" customWidth="1"/>
    <col min="10259" max="10260" width="0" style="24" hidden="1" customWidth="1"/>
    <col min="10261" max="10496" width="8.83203125" style="24"/>
    <col min="10497" max="10497" width="5.6640625" style="24" customWidth="1"/>
    <col min="10498" max="10498" width="12.5" style="24" customWidth="1"/>
    <col min="10499" max="10499" width="39.33203125" style="24" customWidth="1"/>
    <col min="10500" max="10500" width="10.33203125" style="24" customWidth="1"/>
    <col min="10501" max="10502" width="13.33203125" style="24" customWidth="1"/>
    <col min="10503" max="10505" width="0" style="24" hidden="1" customWidth="1"/>
    <col min="10506" max="10506" width="8.1640625" style="24" customWidth="1"/>
    <col min="10507" max="10510" width="0" style="24" hidden="1" customWidth="1"/>
    <col min="10511" max="10511" width="13.33203125" style="24" customWidth="1"/>
    <col min="10512" max="10512" width="0" style="24" hidden="1" customWidth="1"/>
    <col min="10513" max="10514" width="13.33203125" style="24" customWidth="1"/>
    <col min="10515" max="10516" width="0" style="24" hidden="1" customWidth="1"/>
    <col min="10517" max="10752" width="8.83203125" style="24"/>
    <col min="10753" max="10753" width="5.6640625" style="24" customWidth="1"/>
    <col min="10754" max="10754" width="12.5" style="24" customWidth="1"/>
    <col min="10755" max="10755" width="39.33203125" style="24" customWidth="1"/>
    <col min="10756" max="10756" width="10.33203125" style="24" customWidth="1"/>
    <col min="10757" max="10758" width="13.33203125" style="24" customWidth="1"/>
    <col min="10759" max="10761" width="0" style="24" hidden="1" customWidth="1"/>
    <col min="10762" max="10762" width="8.1640625" style="24" customWidth="1"/>
    <col min="10763" max="10766" width="0" style="24" hidden="1" customWidth="1"/>
    <col min="10767" max="10767" width="13.33203125" style="24" customWidth="1"/>
    <col min="10768" max="10768" width="0" style="24" hidden="1" customWidth="1"/>
    <col min="10769" max="10770" width="13.33203125" style="24" customWidth="1"/>
    <col min="10771" max="10772" width="0" style="24" hidden="1" customWidth="1"/>
    <col min="10773" max="11008" width="8.83203125" style="24"/>
    <col min="11009" max="11009" width="5.6640625" style="24" customWidth="1"/>
    <col min="11010" max="11010" width="12.5" style="24" customWidth="1"/>
    <col min="11011" max="11011" width="39.33203125" style="24" customWidth="1"/>
    <col min="11012" max="11012" width="10.33203125" style="24" customWidth="1"/>
    <col min="11013" max="11014" width="13.33203125" style="24" customWidth="1"/>
    <col min="11015" max="11017" width="0" style="24" hidden="1" customWidth="1"/>
    <col min="11018" max="11018" width="8.1640625" style="24" customWidth="1"/>
    <col min="11019" max="11022" width="0" style="24" hidden="1" customWidth="1"/>
    <col min="11023" max="11023" width="13.33203125" style="24" customWidth="1"/>
    <col min="11024" max="11024" width="0" style="24" hidden="1" customWidth="1"/>
    <col min="11025" max="11026" width="13.33203125" style="24" customWidth="1"/>
    <col min="11027" max="11028" width="0" style="24" hidden="1" customWidth="1"/>
    <col min="11029" max="11264" width="8.83203125" style="24"/>
    <col min="11265" max="11265" width="5.6640625" style="24" customWidth="1"/>
    <col min="11266" max="11266" width="12.5" style="24" customWidth="1"/>
    <col min="11267" max="11267" width="39.33203125" style="24" customWidth="1"/>
    <col min="11268" max="11268" width="10.33203125" style="24" customWidth="1"/>
    <col min="11269" max="11270" width="13.33203125" style="24" customWidth="1"/>
    <col min="11271" max="11273" width="0" style="24" hidden="1" customWidth="1"/>
    <col min="11274" max="11274" width="8.1640625" style="24" customWidth="1"/>
    <col min="11275" max="11278" width="0" style="24" hidden="1" customWidth="1"/>
    <col min="11279" max="11279" width="13.33203125" style="24" customWidth="1"/>
    <col min="11280" max="11280" width="0" style="24" hidden="1" customWidth="1"/>
    <col min="11281" max="11282" width="13.33203125" style="24" customWidth="1"/>
    <col min="11283" max="11284" width="0" style="24" hidden="1" customWidth="1"/>
    <col min="11285" max="11520" width="8.83203125" style="24"/>
    <col min="11521" max="11521" width="5.6640625" style="24" customWidth="1"/>
    <col min="11522" max="11522" width="12.5" style="24" customWidth="1"/>
    <col min="11523" max="11523" width="39.33203125" style="24" customWidth="1"/>
    <col min="11524" max="11524" width="10.33203125" style="24" customWidth="1"/>
    <col min="11525" max="11526" width="13.33203125" style="24" customWidth="1"/>
    <col min="11527" max="11529" width="0" style="24" hidden="1" customWidth="1"/>
    <col min="11530" max="11530" width="8.1640625" style="24" customWidth="1"/>
    <col min="11531" max="11534" width="0" style="24" hidden="1" customWidth="1"/>
    <col min="11535" max="11535" width="13.33203125" style="24" customWidth="1"/>
    <col min="11536" max="11536" width="0" style="24" hidden="1" customWidth="1"/>
    <col min="11537" max="11538" width="13.33203125" style="24" customWidth="1"/>
    <col min="11539" max="11540" width="0" style="24" hidden="1" customWidth="1"/>
    <col min="11541" max="11776" width="8.83203125" style="24"/>
    <col min="11777" max="11777" width="5.6640625" style="24" customWidth="1"/>
    <col min="11778" max="11778" width="12.5" style="24" customWidth="1"/>
    <col min="11779" max="11779" width="39.33203125" style="24" customWidth="1"/>
    <col min="11780" max="11780" width="10.33203125" style="24" customWidth="1"/>
    <col min="11781" max="11782" width="13.33203125" style="24" customWidth="1"/>
    <col min="11783" max="11785" width="0" style="24" hidden="1" customWidth="1"/>
    <col min="11786" max="11786" width="8.1640625" style="24" customWidth="1"/>
    <col min="11787" max="11790" width="0" style="24" hidden="1" customWidth="1"/>
    <col min="11791" max="11791" width="13.33203125" style="24" customWidth="1"/>
    <col min="11792" max="11792" width="0" style="24" hidden="1" customWidth="1"/>
    <col min="11793" max="11794" width="13.33203125" style="24" customWidth="1"/>
    <col min="11795" max="11796" width="0" style="24" hidden="1" customWidth="1"/>
    <col min="11797" max="12032" width="8.83203125" style="24"/>
    <col min="12033" max="12033" width="5.6640625" style="24" customWidth="1"/>
    <col min="12034" max="12034" width="12.5" style="24" customWidth="1"/>
    <col min="12035" max="12035" width="39.33203125" style="24" customWidth="1"/>
    <col min="12036" max="12036" width="10.33203125" style="24" customWidth="1"/>
    <col min="12037" max="12038" width="13.33203125" style="24" customWidth="1"/>
    <col min="12039" max="12041" width="0" style="24" hidden="1" customWidth="1"/>
    <col min="12042" max="12042" width="8.1640625" style="24" customWidth="1"/>
    <col min="12043" max="12046" width="0" style="24" hidden="1" customWidth="1"/>
    <col min="12047" max="12047" width="13.33203125" style="24" customWidth="1"/>
    <col min="12048" max="12048" width="0" style="24" hidden="1" customWidth="1"/>
    <col min="12049" max="12050" width="13.33203125" style="24" customWidth="1"/>
    <col min="12051" max="12052" width="0" style="24" hidden="1" customWidth="1"/>
    <col min="12053" max="12288" width="8.83203125" style="24"/>
    <col min="12289" max="12289" width="5.6640625" style="24" customWidth="1"/>
    <col min="12290" max="12290" width="12.5" style="24" customWidth="1"/>
    <col min="12291" max="12291" width="39.33203125" style="24" customWidth="1"/>
    <col min="12292" max="12292" width="10.33203125" style="24" customWidth="1"/>
    <col min="12293" max="12294" width="13.33203125" style="24" customWidth="1"/>
    <col min="12295" max="12297" width="0" style="24" hidden="1" customWidth="1"/>
    <col min="12298" max="12298" width="8.1640625" style="24" customWidth="1"/>
    <col min="12299" max="12302" width="0" style="24" hidden="1" customWidth="1"/>
    <col min="12303" max="12303" width="13.33203125" style="24" customWidth="1"/>
    <col min="12304" max="12304" width="0" style="24" hidden="1" customWidth="1"/>
    <col min="12305" max="12306" width="13.33203125" style="24" customWidth="1"/>
    <col min="12307" max="12308" width="0" style="24" hidden="1" customWidth="1"/>
    <col min="12309" max="12544" width="8.83203125" style="24"/>
    <col min="12545" max="12545" width="5.6640625" style="24" customWidth="1"/>
    <col min="12546" max="12546" width="12.5" style="24" customWidth="1"/>
    <col min="12547" max="12547" width="39.33203125" style="24" customWidth="1"/>
    <col min="12548" max="12548" width="10.33203125" style="24" customWidth="1"/>
    <col min="12549" max="12550" width="13.33203125" style="24" customWidth="1"/>
    <col min="12551" max="12553" width="0" style="24" hidden="1" customWidth="1"/>
    <col min="12554" max="12554" width="8.1640625" style="24" customWidth="1"/>
    <col min="12555" max="12558" width="0" style="24" hidden="1" customWidth="1"/>
    <col min="12559" max="12559" width="13.33203125" style="24" customWidth="1"/>
    <col min="12560" max="12560" width="0" style="24" hidden="1" customWidth="1"/>
    <col min="12561" max="12562" width="13.33203125" style="24" customWidth="1"/>
    <col min="12563" max="12564" width="0" style="24" hidden="1" customWidth="1"/>
    <col min="12565" max="12800" width="8.83203125" style="24"/>
    <col min="12801" max="12801" width="5.6640625" style="24" customWidth="1"/>
    <col min="12802" max="12802" width="12.5" style="24" customWidth="1"/>
    <col min="12803" max="12803" width="39.33203125" style="24" customWidth="1"/>
    <col min="12804" max="12804" width="10.33203125" style="24" customWidth="1"/>
    <col min="12805" max="12806" width="13.33203125" style="24" customWidth="1"/>
    <col min="12807" max="12809" width="0" style="24" hidden="1" customWidth="1"/>
    <col min="12810" max="12810" width="8.1640625" style="24" customWidth="1"/>
    <col min="12811" max="12814" width="0" style="24" hidden="1" customWidth="1"/>
    <col min="12815" max="12815" width="13.33203125" style="24" customWidth="1"/>
    <col min="12816" max="12816" width="0" style="24" hidden="1" customWidth="1"/>
    <col min="12817" max="12818" width="13.33203125" style="24" customWidth="1"/>
    <col min="12819" max="12820" width="0" style="24" hidden="1" customWidth="1"/>
    <col min="12821" max="13056" width="8.83203125" style="24"/>
    <col min="13057" max="13057" width="5.6640625" style="24" customWidth="1"/>
    <col min="13058" max="13058" width="12.5" style="24" customWidth="1"/>
    <col min="13059" max="13059" width="39.33203125" style="24" customWidth="1"/>
    <col min="13060" max="13060" width="10.33203125" style="24" customWidth="1"/>
    <col min="13061" max="13062" width="13.33203125" style="24" customWidth="1"/>
    <col min="13063" max="13065" width="0" style="24" hidden="1" customWidth="1"/>
    <col min="13066" max="13066" width="8.1640625" style="24" customWidth="1"/>
    <col min="13067" max="13070" width="0" style="24" hidden="1" customWidth="1"/>
    <col min="13071" max="13071" width="13.33203125" style="24" customWidth="1"/>
    <col min="13072" max="13072" width="0" style="24" hidden="1" customWidth="1"/>
    <col min="13073" max="13074" width="13.33203125" style="24" customWidth="1"/>
    <col min="13075" max="13076" width="0" style="24" hidden="1" customWidth="1"/>
    <col min="13077" max="13312" width="8.83203125" style="24"/>
    <col min="13313" max="13313" width="5.6640625" style="24" customWidth="1"/>
    <col min="13314" max="13314" width="12.5" style="24" customWidth="1"/>
    <col min="13315" max="13315" width="39.33203125" style="24" customWidth="1"/>
    <col min="13316" max="13316" width="10.33203125" style="24" customWidth="1"/>
    <col min="13317" max="13318" width="13.33203125" style="24" customWidth="1"/>
    <col min="13319" max="13321" width="0" style="24" hidden="1" customWidth="1"/>
    <col min="13322" max="13322" width="8.1640625" style="24" customWidth="1"/>
    <col min="13323" max="13326" width="0" style="24" hidden="1" customWidth="1"/>
    <col min="13327" max="13327" width="13.33203125" style="24" customWidth="1"/>
    <col min="13328" max="13328" width="0" style="24" hidden="1" customWidth="1"/>
    <col min="13329" max="13330" width="13.33203125" style="24" customWidth="1"/>
    <col min="13331" max="13332" width="0" style="24" hidden="1" customWidth="1"/>
    <col min="13333" max="13568" width="8.83203125" style="24"/>
    <col min="13569" max="13569" width="5.6640625" style="24" customWidth="1"/>
    <col min="13570" max="13570" width="12.5" style="24" customWidth="1"/>
    <col min="13571" max="13571" width="39.33203125" style="24" customWidth="1"/>
    <col min="13572" max="13572" width="10.33203125" style="24" customWidth="1"/>
    <col min="13573" max="13574" width="13.33203125" style="24" customWidth="1"/>
    <col min="13575" max="13577" width="0" style="24" hidden="1" customWidth="1"/>
    <col min="13578" max="13578" width="8.1640625" style="24" customWidth="1"/>
    <col min="13579" max="13582" width="0" style="24" hidden="1" customWidth="1"/>
    <col min="13583" max="13583" width="13.33203125" style="24" customWidth="1"/>
    <col min="13584" max="13584" width="0" style="24" hidden="1" customWidth="1"/>
    <col min="13585" max="13586" width="13.33203125" style="24" customWidth="1"/>
    <col min="13587" max="13588" width="0" style="24" hidden="1" customWidth="1"/>
    <col min="13589" max="13824" width="8.83203125" style="24"/>
    <col min="13825" max="13825" width="5.6640625" style="24" customWidth="1"/>
    <col min="13826" max="13826" width="12.5" style="24" customWidth="1"/>
    <col min="13827" max="13827" width="39.33203125" style="24" customWidth="1"/>
    <col min="13828" max="13828" width="10.33203125" style="24" customWidth="1"/>
    <col min="13829" max="13830" width="13.33203125" style="24" customWidth="1"/>
    <col min="13831" max="13833" width="0" style="24" hidden="1" customWidth="1"/>
    <col min="13834" max="13834" width="8.1640625" style="24" customWidth="1"/>
    <col min="13835" max="13838" width="0" style="24" hidden="1" customWidth="1"/>
    <col min="13839" max="13839" width="13.33203125" style="24" customWidth="1"/>
    <col min="13840" max="13840" width="0" style="24" hidden="1" customWidth="1"/>
    <col min="13841" max="13842" width="13.33203125" style="24" customWidth="1"/>
    <col min="13843" max="13844" width="0" style="24" hidden="1" customWidth="1"/>
    <col min="13845" max="14080" width="8.83203125" style="24"/>
    <col min="14081" max="14081" width="5.6640625" style="24" customWidth="1"/>
    <col min="14082" max="14082" width="12.5" style="24" customWidth="1"/>
    <col min="14083" max="14083" width="39.33203125" style="24" customWidth="1"/>
    <col min="14084" max="14084" width="10.33203125" style="24" customWidth="1"/>
    <col min="14085" max="14086" width="13.33203125" style="24" customWidth="1"/>
    <col min="14087" max="14089" width="0" style="24" hidden="1" customWidth="1"/>
    <col min="14090" max="14090" width="8.1640625" style="24" customWidth="1"/>
    <col min="14091" max="14094" width="0" style="24" hidden="1" customWidth="1"/>
    <col min="14095" max="14095" width="13.33203125" style="24" customWidth="1"/>
    <col min="14096" max="14096" width="0" style="24" hidden="1" customWidth="1"/>
    <col min="14097" max="14098" width="13.33203125" style="24" customWidth="1"/>
    <col min="14099" max="14100" width="0" style="24" hidden="1" customWidth="1"/>
    <col min="14101" max="14336" width="8.83203125" style="24"/>
    <col min="14337" max="14337" width="5.6640625" style="24" customWidth="1"/>
    <col min="14338" max="14338" width="12.5" style="24" customWidth="1"/>
    <col min="14339" max="14339" width="39.33203125" style="24" customWidth="1"/>
    <col min="14340" max="14340" width="10.33203125" style="24" customWidth="1"/>
    <col min="14341" max="14342" width="13.33203125" style="24" customWidth="1"/>
    <col min="14343" max="14345" width="0" style="24" hidden="1" customWidth="1"/>
    <col min="14346" max="14346" width="8.1640625" style="24" customWidth="1"/>
    <col min="14347" max="14350" width="0" style="24" hidden="1" customWidth="1"/>
    <col min="14351" max="14351" width="13.33203125" style="24" customWidth="1"/>
    <col min="14352" max="14352" width="0" style="24" hidden="1" customWidth="1"/>
    <col min="14353" max="14354" width="13.33203125" style="24" customWidth="1"/>
    <col min="14355" max="14356" width="0" style="24" hidden="1" customWidth="1"/>
    <col min="14357" max="14592" width="8.83203125" style="24"/>
    <col min="14593" max="14593" width="5.6640625" style="24" customWidth="1"/>
    <col min="14594" max="14594" width="12.5" style="24" customWidth="1"/>
    <col min="14595" max="14595" width="39.33203125" style="24" customWidth="1"/>
    <col min="14596" max="14596" width="10.33203125" style="24" customWidth="1"/>
    <col min="14597" max="14598" width="13.33203125" style="24" customWidth="1"/>
    <col min="14599" max="14601" width="0" style="24" hidden="1" customWidth="1"/>
    <col min="14602" max="14602" width="8.1640625" style="24" customWidth="1"/>
    <col min="14603" max="14606" width="0" style="24" hidden="1" customWidth="1"/>
    <col min="14607" max="14607" width="13.33203125" style="24" customWidth="1"/>
    <col min="14608" max="14608" width="0" style="24" hidden="1" customWidth="1"/>
    <col min="14609" max="14610" width="13.33203125" style="24" customWidth="1"/>
    <col min="14611" max="14612" width="0" style="24" hidden="1" customWidth="1"/>
    <col min="14613" max="14848" width="8.83203125" style="24"/>
    <col min="14849" max="14849" width="5.6640625" style="24" customWidth="1"/>
    <col min="14850" max="14850" width="12.5" style="24" customWidth="1"/>
    <col min="14851" max="14851" width="39.33203125" style="24" customWidth="1"/>
    <col min="14852" max="14852" width="10.33203125" style="24" customWidth="1"/>
    <col min="14853" max="14854" width="13.33203125" style="24" customWidth="1"/>
    <col min="14855" max="14857" width="0" style="24" hidden="1" customWidth="1"/>
    <col min="14858" max="14858" width="8.1640625" style="24" customWidth="1"/>
    <col min="14859" max="14862" width="0" style="24" hidden="1" customWidth="1"/>
    <col min="14863" max="14863" width="13.33203125" style="24" customWidth="1"/>
    <col min="14864" max="14864" width="0" style="24" hidden="1" customWidth="1"/>
    <col min="14865" max="14866" width="13.33203125" style="24" customWidth="1"/>
    <col min="14867" max="14868" width="0" style="24" hidden="1" customWidth="1"/>
    <col min="14869" max="15104" width="8.83203125" style="24"/>
    <col min="15105" max="15105" width="5.6640625" style="24" customWidth="1"/>
    <col min="15106" max="15106" width="12.5" style="24" customWidth="1"/>
    <col min="15107" max="15107" width="39.33203125" style="24" customWidth="1"/>
    <col min="15108" max="15108" width="10.33203125" style="24" customWidth="1"/>
    <col min="15109" max="15110" width="13.33203125" style="24" customWidth="1"/>
    <col min="15111" max="15113" width="0" style="24" hidden="1" customWidth="1"/>
    <col min="15114" max="15114" width="8.1640625" style="24" customWidth="1"/>
    <col min="15115" max="15118" width="0" style="24" hidden="1" customWidth="1"/>
    <col min="15119" max="15119" width="13.33203125" style="24" customWidth="1"/>
    <col min="15120" max="15120" width="0" style="24" hidden="1" customWidth="1"/>
    <col min="15121" max="15122" width="13.33203125" style="24" customWidth="1"/>
    <col min="15123" max="15124" width="0" style="24" hidden="1" customWidth="1"/>
    <col min="15125" max="15360" width="8.83203125" style="24"/>
    <col min="15361" max="15361" width="5.6640625" style="24" customWidth="1"/>
    <col min="15362" max="15362" width="12.5" style="24" customWidth="1"/>
    <col min="15363" max="15363" width="39.33203125" style="24" customWidth="1"/>
    <col min="15364" max="15364" width="10.33203125" style="24" customWidth="1"/>
    <col min="15365" max="15366" width="13.33203125" style="24" customWidth="1"/>
    <col min="15367" max="15369" width="0" style="24" hidden="1" customWidth="1"/>
    <col min="15370" max="15370" width="8.1640625" style="24" customWidth="1"/>
    <col min="15371" max="15374" width="0" style="24" hidden="1" customWidth="1"/>
    <col min="15375" max="15375" width="13.33203125" style="24" customWidth="1"/>
    <col min="15376" max="15376" width="0" style="24" hidden="1" customWidth="1"/>
    <col min="15377" max="15378" width="13.33203125" style="24" customWidth="1"/>
    <col min="15379" max="15380" width="0" style="24" hidden="1" customWidth="1"/>
    <col min="15381" max="15616" width="8.83203125" style="24"/>
    <col min="15617" max="15617" width="5.6640625" style="24" customWidth="1"/>
    <col min="15618" max="15618" width="12.5" style="24" customWidth="1"/>
    <col min="15619" max="15619" width="39.33203125" style="24" customWidth="1"/>
    <col min="15620" max="15620" width="10.33203125" style="24" customWidth="1"/>
    <col min="15621" max="15622" width="13.33203125" style="24" customWidth="1"/>
    <col min="15623" max="15625" width="0" style="24" hidden="1" customWidth="1"/>
    <col min="15626" max="15626" width="8.1640625" style="24" customWidth="1"/>
    <col min="15627" max="15630" width="0" style="24" hidden="1" customWidth="1"/>
    <col min="15631" max="15631" width="13.33203125" style="24" customWidth="1"/>
    <col min="15632" max="15632" width="0" style="24" hidden="1" customWidth="1"/>
    <col min="15633" max="15634" width="13.33203125" style="24" customWidth="1"/>
    <col min="15635" max="15636" width="0" style="24" hidden="1" customWidth="1"/>
    <col min="15637" max="15872" width="8.83203125" style="24"/>
    <col min="15873" max="15873" width="5.6640625" style="24" customWidth="1"/>
    <col min="15874" max="15874" width="12.5" style="24" customWidth="1"/>
    <col min="15875" max="15875" width="39.33203125" style="24" customWidth="1"/>
    <col min="15876" max="15876" width="10.33203125" style="24" customWidth="1"/>
    <col min="15877" max="15878" width="13.33203125" style="24" customWidth="1"/>
    <col min="15879" max="15881" width="0" style="24" hidden="1" customWidth="1"/>
    <col min="15882" max="15882" width="8.1640625" style="24" customWidth="1"/>
    <col min="15883" max="15886" width="0" style="24" hidden="1" customWidth="1"/>
    <col min="15887" max="15887" width="13.33203125" style="24" customWidth="1"/>
    <col min="15888" max="15888" width="0" style="24" hidden="1" customWidth="1"/>
    <col min="15889" max="15890" width="13.33203125" style="24" customWidth="1"/>
    <col min="15891" max="15892" width="0" style="24" hidden="1" customWidth="1"/>
    <col min="15893" max="16128" width="8.83203125" style="24"/>
    <col min="16129" max="16129" width="5.6640625" style="24" customWidth="1"/>
    <col min="16130" max="16130" width="12.5" style="24" customWidth="1"/>
    <col min="16131" max="16131" width="39.33203125" style="24" customWidth="1"/>
    <col min="16132" max="16132" width="10.33203125" style="24" customWidth="1"/>
    <col min="16133" max="16134" width="13.33203125" style="24" customWidth="1"/>
    <col min="16135" max="16137" width="0" style="24" hidden="1" customWidth="1"/>
    <col min="16138" max="16138" width="8.1640625" style="24" customWidth="1"/>
    <col min="16139" max="16142" width="0" style="24" hidden="1" customWidth="1"/>
    <col min="16143" max="16143" width="13.33203125" style="24" customWidth="1"/>
    <col min="16144" max="16144" width="0" style="24" hidden="1" customWidth="1"/>
    <col min="16145" max="16146" width="13.33203125" style="24" customWidth="1"/>
    <col min="16147" max="16148" width="0" style="24" hidden="1" customWidth="1"/>
    <col min="16149" max="16384" width="8.83203125" style="24"/>
  </cols>
  <sheetData>
    <row r="1" spans="1:22" ht="26.25" customHeight="1" x14ac:dyDescent="0.2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22" ht="30" customHeight="1" x14ac:dyDescent="0.2">
      <c r="A2" s="52" t="s">
        <v>142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22" ht="37.5" customHeight="1" x14ac:dyDescent="0.2">
      <c r="A3" s="53" t="s">
        <v>143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22" ht="45" customHeight="1" x14ac:dyDescent="0.2">
      <c r="A4" s="25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6" t="s">
        <v>20</v>
      </c>
      <c r="G4" s="26" t="s">
        <v>21</v>
      </c>
      <c r="H4" s="26" t="s">
        <v>22</v>
      </c>
      <c r="I4" s="26" t="s">
        <v>21</v>
      </c>
      <c r="J4" s="26" t="s">
        <v>6</v>
      </c>
      <c r="K4" s="26" t="s">
        <v>23</v>
      </c>
      <c r="L4" s="26" t="s">
        <v>21</v>
      </c>
      <c r="M4" s="26" t="s">
        <v>24</v>
      </c>
      <c r="N4" s="26" t="s">
        <v>21</v>
      </c>
      <c r="O4" s="26" t="s">
        <v>25</v>
      </c>
      <c r="P4" s="26" t="s">
        <v>21</v>
      </c>
      <c r="Q4" s="26" t="s">
        <v>26</v>
      </c>
      <c r="R4" s="26" t="s">
        <v>140</v>
      </c>
      <c r="S4" s="24" t="s">
        <v>7</v>
      </c>
      <c r="T4" s="24" t="s">
        <v>8</v>
      </c>
    </row>
    <row r="5" spans="1:22" ht="12" x14ac:dyDescent="0.2">
      <c r="A5" s="27" t="s">
        <v>9</v>
      </c>
      <c r="B5" s="28"/>
      <c r="C5" s="28" t="s">
        <v>10</v>
      </c>
      <c r="D5" s="28"/>
      <c r="E5" s="29"/>
      <c r="F5" s="30"/>
      <c r="G5" s="30"/>
      <c r="H5" s="31"/>
      <c r="I5" s="30"/>
      <c r="J5" s="29"/>
      <c r="K5" s="30"/>
      <c r="L5" s="30"/>
      <c r="M5" s="30"/>
      <c r="N5" s="30"/>
      <c r="O5" s="30"/>
      <c r="P5" s="30"/>
      <c r="Q5" s="30"/>
      <c r="R5" s="30"/>
    </row>
    <row r="6" spans="1:22" ht="15" x14ac:dyDescent="0.2">
      <c r="A6" s="32">
        <v>2</v>
      </c>
      <c r="B6" s="33" t="s">
        <v>144</v>
      </c>
      <c r="C6" s="34" t="s">
        <v>145</v>
      </c>
      <c r="D6" s="33" t="s">
        <v>36</v>
      </c>
      <c r="E6" s="35">
        <v>4</v>
      </c>
      <c r="F6" s="36">
        <v>450000</v>
      </c>
      <c r="G6" s="36">
        <v>1923722.46</v>
      </c>
      <c r="H6" s="37">
        <v>550000</v>
      </c>
      <c r="I6" s="36">
        <v>2351216.34</v>
      </c>
      <c r="J6" s="35">
        <v>1</v>
      </c>
      <c r="K6" s="36">
        <v>550000</v>
      </c>
      <c r="L6" s="36">
        <v>2351216.34</v>
      </c>
      <c r="M6" s="36">
        <v>0</v>
      </c>
      <c r="N6" s="36">
        <v>0</v>
      </c>
      <c r="O6" s="36">
        <v>550000</v>
      </c>
      <c r="P6" s="36">
        <v>2351216.34</v>
      </c>
      <c r="Q6" s="36">
        <v>100000</v>
      </c>
      <c r="R6" s="36">
        <f t="shared" ref="R6:R31" si="0">E6*O6</f>
        <v>2200000</v>
      </c>
      <c r="S6" s="24">
        <v>0</v>
      </c>
      <c r="T6" s="24">
        <v>0</v>
      </c>
      <c r="V6" s="45"/>
    </row>
    <row r="7" spans="1:22" ht="15" x14ac:dyDescent="0.2">
      <c r="A7" s="32">
        <v>4</v>
      </c>
      <c r="B7" s="33" t="s">
        <v>148</v>
      </c>
      <c r="C7" s="34" t="s">
        <v>149</v>
      </c>
      <c r="D7" s="33" t="s">
        <v>36</v>
      </c>
      <c r="E7" s="35">
        <v>7</v>
      </c>
      <c r="F7" s="36">
        <v>320000</v>
      </c>
      <c r="G7" s="36">
        <v>2256649.5120000001</v>
      </c>
      <c r="H7" s="37">
        <v>360000</v>
      </c>
      <c r="I7" s="36">
        <v>2538730.7009999999</v>
      </c>
      <c r="J7" s="35">
        <v>1</v>
      </c>
      <c r="K7" s="36">
        <v>360000</v>
      </c>
      <c r="L7" s="36">
        <v>2538730.7009999999</v>
      </c>
      <c r="M7" s="36">
        <v>0</v>
      </c>
      <c r="N7" s="36">
        <v>0</v>
      </c>
      <c r="O7" s="36">
        <v>360000</v>
      </c>
      <c r="P7" s="36">
        <v>2538730.7009999999</v>
      </c>
      <c r="Q7" s="36">
        <v>40000</v>
      </c>
      <c r="R7" s="36">
        <f t="shared" si="0"/>
        <v>2520000</v>
      </c>
      <c r="S7" s="24">
        <v>0</v>
      </c>
      <c r="T7" s="24">
        <v>0</v>
      </c>
      <c r="V7" s="45"/>
    </row>
    <row r="8" spans="1:22" ht="14" x14ac:dyDescent="0.2">
      <c r="A8" s="32"/>
      <c r="B8" s="33"/>
      <c r="C8" s="34"/>
      <c r="D8" s="33"/>
      <c r="E8" s="35"/>
      <c r="F8" s="36"/>
      <c r="G8" s="36"/>
      <c r="H8" s="37"/>
      <c r="I8" s="36"/>
      <c r="J8" s="35"/>
      <c r="K8" s="36"/>
      <c r="L8" s="36"/>
      <c r="M8" s="36"/>
      <c r="N8" s="36"/>
      <c r="O8" s="36"/>
      <c r="P8" s="36"/>
      <c r="Q8" s="36"/>
      <c r="R8" s="36"/>
      <c r="V8" s="45"/>
    </row>
    <row r="9" spans="1:22" ht="14" x14ac:dyDescent="0.2">
      <c r="A9" s="32"/>
      <c r="B9" s="33"/>
      <c r="C9" s="34"/>
      <c r="D9" s="33"/>
      <c r="E9" s="35"/>
      <c r="F9" s="36"/>
      <c r="G9" s="36"/>
      <c r="H9" s="37"/>
      <c r="I9" s="36"/>
      <c r="J9" s="35"/>
      <c r="K9" s="36"/>
      <c r="L9" s="36"/>
      <c r="M9" s="36"/>
      <c r="N9" s="36"/>
      <c r="O9" s="36"/>
      <c r="P9" s="36"/>
      <c r="Q9" s="36"/>
      <c r="R9" s="36"/>
      <c r="V9" s="45"/>
    </row>
    <row r="10" spans="1:22" ht="15" x14ac:dyDescent="0.2">
      <c r="A10" s="32">
        <v>1</v>
      </c>
      <c r="B10" s="33" t="s">
        <v>40</v>
      </c>
      <c r="C10" s="34" t="s">
        <v>41</v>
      </c>
      <c r="D10" s="33" t="s">
        <v>33</v>
      </c>
      <c r="E10" s="35">
        <v>48</v>
      </c>
      <c r="F10" s="36">
        <v>13500</v>
      </c>
      <c r="G10" s="36">
        <v>646056</v>
      </c>
      <c r="H10" s="37">
        <v>13500</v>
      </c>
      <c r="I10" s="36">
        <v>646056</v>
      </c>
      <c r="J10" s="35">
        <v>1</v>
      </c>
      <c r="K10" s="36">
        <v>13500</v>
      </c>
      <c r="L10" s="36">
        <v>646056</v>
      </c>
      <c r="M10" s="36">
        <v>0</v>
      </c>
      <c r="N10" s="36">
        <v>0</v>
      </c>
      <c r="O10" s="36">
        <v>13500</v>
      </c>
      <c r="P10" s="36">
        <v>646056</v>
      </c>
      <c r="Q10" s="36">
        <v>0</v>
      </c>
      <c r="R10" s="36">
        <f>E10*O10</f>
        <v>648000</v>
      </c>
      <c r="S10" s="24">
        <v>0</v>
      </c>
      <c r="T10" s="24">
        <v>0</v>
      </c>
      <c r="V10" s="45"/>
    </row>
    <row r="11" spans="1:22" ht="15" x14ac:dyDescent="0.2">
      <c r="A11" s="32">
        <v>5</v>
      </c>
      <c r="B11" s="33" t="s">
        <v>150</v>
      </c>
      <c r="C11" s="34" t="s">
        <v>151</v>
      </c>
      <c r="D11" s="33" t="s">
        <v>39</v>
      </c>
      <c r="E11" s="35">
        <v>2</v>
      </c>
      <c r="F11" s="36">
        <v>23000</v>
      </c>
      <c r="G11" s="36">
        <v>51929.859999999993</v>
      </c>
      <c r="H11" s="37">
        <v>24000</v>
      </c>
      <c r="I11" s="36">
        <v>54187.679999999993</v>
      </c>
      <c r="J11" s="35">
        <v>1</v>
      </c>
      <c r="K11" s="36">
        <v>24000</v>
      </c>
      <c r="L11" s="36">
        <v>54187.679999999993</v>
      </c>
      <c r="M11" s="36">
        <v>0</v>
      </c>
      <c r="N11" s="36">
        <v>0</v>
      </c>
      <c r="O11" s="36">
        <v>24000</v>
      </c>
      <c r="P11" s="36">
        <v>54187.679999999993</v>
      </c>
      <c r="Q11" s="36">
        <v>1000</v>
      </c>
      <c r="R11" s="36">
        <f t="shared" si="0"/>
        <v>48000</v>
      </c>
      <c r="S11" s="24">
        <v>0</v>
      </c>
      <c r="T11" s="24">
        <v>0</v>
      </c>
      <c r="V11" s="45"/>
    </row>
    <row r="12" spans="1:22" ht="15" x14ac:dyDescent="0.2">
      <c r="A12" s="32">
        <v>14</v>
      </c>
      <c r="B12" s="33" t="s">
        <v>91</v>
      </c>
      <c r="C12" s="34" t="s">
        <v>90</v>
      </c>
      <c r="D12" s="33" t="s">
        <v>39</v>
      </c>
      <c r="E12" s="35">
        <v>15</v>
      </c>
      <c r="F12" s="36">
        <v>25000</v>
      </c>
      <c r="G12" s="36">
        <v>169995</v>
      </c>
      <c r="H12" s="37">
        <v>25000</v>
      </c>
      <c r="I12" s="36">
        <v>169995</v>
      </c>
      <c r="J12" s="35">
        <v>1</v>
      </c>
      <c r="K12" s="36">
        <v>25000</v>
      </c>
      <c r="L12" s="36">
        <v>169995</v>
      </c>
      <c r="M12" s="36">
        <v>0</v>
      </c>
      <c r="N12" s="36">
        <v>0</v>
      </c>
      <c r="O12" s="36">
        <v>25000</v>
      </c>
      <c r="P12" s="36">
        <v>169995</v>
      </c>
      <c r="Q12" s="36">
        <v>0</v>
      </c>
      <c r="R12" s="36">
        <f t="shared" si="0"/>
        <v>375000</v>
      </c>
      <c r="S12" s="24">
        <v>0</v>
      </c>
      <c r="T12" s="24">
        <v>0</v>
      </c>
      <c r="V12" s="45"/>
    </row>
    <row r="13" spans="1:22" ht="15" x14ac:dyDescent="0.2">
      <c r="A13" s="32">
        <v>16</v>
      </c>
      <c r="B13" s="33" t="s">
        <v>158</v>
      </c>
      <c r="C13" s="34" t="s">
        <v>159</v>
      </c>
      <c r="D13" s="33" t="s">
        <v>39</v>
      </c>
      <c r="E13" s="35">
        <v>7</v>
      </c>
      <c r="F13" s="36">
        <v>46000</v>
      </c>
      <c r="G13" s="36">
        <v>319510.71000000002</v>
      </c>
      <c r="H13" s="37">
        <v>65000</v>
      </c>
      <c r="I13" s="36">
        <v>451482.52500000002</v>
      </c>
      <c r="J13" s="35">
        <v>1</v>
      </c>
      <c r="K13" s="36">
        <v>65000</v>
      </c>
      <c r="L13" s="36">
        <v>451482.52500000002</v>
      </c>
      <c r="M13" s="36">
        <v>0</v>
      </c>
      <c r="N13" s="36">
        <v>0</v>
      </c>
      <c r="O13" s="36">
        <v>65000</v>
      </c>
      <c r="P13" s="36">
        <v>451482.52500000002</v>
      </c>
      <c r="Q13" s="36">
        <v>19000</v>
      </c>
      <c r="R13" s="36">
        <f t="shared" si="0"/>
        <v>455000</v>
      </c>
      <c r="S13" s="24">
        <v>0</v>
      </c>
      <c r="T13" s="24">
        <v>0</v>
      </c>
      <c r="V13" s="45"/>
    </row>
    <row r="14" spans="1:22" ht="15" x14ac:dyDescent="0.2">
      <c r="A14" s="32">
        <v>17</v>
      </c>
      <c r="B14" s="33" t="s">
        <v>160</v>
      </c>
      <c r="C14" s="34" t="s">
        <v>161</v>
      </c>
      <c r="D14" s="33" t="s">
        <v>39</v>
      </c>
      <c r="E14" s="35">
        <v>13</v>
      </c>
      <c r="F14" s="36">
        <v>56897</v>
      </c>
      <c r="G14" s="36">
        <v>735415.68724200001</v>
      </c>
      <c r="H14" s="37">
        <v>65000</v>
      </c>
      <c r="I14" s="36">
        <v>840150.09</v>
      </c>
      <c r="J14" s="35">
        <v>1</v>
      </c>
      <c r="K14" s="36">
        <v>65000</v>
      </c>
      <c r="L14" s="36">
        <v>840150.09</v>
      </c>
      <c r="M14" s="36">
        <v>0</v>
      </c>
      <c r="N14" s="36">
        <v>0</v>
      </c>
      <c r="O14" s="36">
        <v>65000</v>
      </c>
      <c r="P14" s="36">
        <v>840150.09</v>
      </c>
      <c r="Q14" s="36">
        <v>8103</v>
      </c>
      <c r="R14" s="36">
        <f t="shared" si="0"/>
        <v>845000</v>
      </c>
      <c r="S14" s="24">
        <v>0</v>
      </c>
      <c r="T14" s="24">
        <v>0</v>
      </c>
      <c r="V14" s="45"/>
    </row>
    <row r="15" spans="1:22" ht="14" x14ac:dyDescent="0.2">
      <c r="A15" s="32"/>
      <c r="B15" s="33"/>
      <c r="C15" s="34"/>
      <c r="D15" s="33"/>
      <c r="E15" s="35"/>
      <c r="F15" s="36"/>
      <c r="G15" s="36"/>
      <c r="H15" s="37"/>
      <c r="I15" s="36"/>
      <c r="J15" s="35"/>
      <c r="K15" s="36"/>
      <c r="L15" s="36"/>
      <c r="M15" s="36"/>
      <c r="N15" s="36"/>
      <c r="O15" s="36"/>
      <c r="P15" s="36"/>
      <c r="Q15" s="36"/>
      <c r="R15" s="36"/>
      <c r="V15" s="45"/>
    </row>
    <row r="16" spans="1:22" ht="14" x14ac:dyDescent="0.2">
      <c r="A16" s="32"/>
      <c r="B16" s="33"/>
      <c r="C16" s="34"/>
      <c r="D16" s="33"/>
      <c r="E16" s="35"/>
      <c r="F16" s="36"/>
      <c r="G16" s="36"/>
      <c r="H16" s="37"/>
      <c r="I16" s="36"/>
      <c r="J16" s="35"/>
      <c r="K16" s="36"/>
      <c r="L16" s="36"/>
      <c r="M16" s="36"/>
      <c r="N16" s="36"/>
      <c r="O16" s="36"/>
      <c r="P16" s="36"/>
      <c r="Q16" s="36"/>
      <c r="R16" s="36"/>
      <c r="V16" s="45"/>
    </row>
    <row r="17" spans="1:22" ht="15" x14ac:dyDescent="0.2">
      <c r="A17" s="32">
        <v>18</v>
      </c>
      <c r="B17" s="33" t="s">
        <v>98</v>
      </c>
      <c r="C17" s="34" t="s">
        <v>162</v>
      </c>
      <c r="D17" s="33" t="s">
        <v>62</v>
      </c>
      <c r="E17" s="35">
        <v>579</v>
      </c>
      <c r="F17" s="36">
        <v>84000</v>
      </c>
      <c r="G17" s="36">
        <v>46173287.999999993</v>
      </c>
      <c r="H17" s="37">
        <v>134545</v>
      </c>
      <c r="I17" s="36">
        <v>73956964.689999983</v>
      </c>
      <c r="J17" s="35">
        <v>1</v>
      </c>
      <c r="K17" s="36">
        <v>134545</v>
      </c>
      <c r="L17" s="36">
        <v>73956964.689999983</v>
      </c>
      <c r="M17" s="36">
        <v>0</v>
      </c>
      <c r="N17" s="36">
        <v>0</v>
      </c>
      <c r="O17" s="36">
        <v>134545</v>
      </c>
      <c r="P17" s="36">
        <v>73956964.689999983</v>
      </c>
      <c r="Q17" s="36">
        <v>50545</v>
      </c>
      <c r="R17" s="36">
        <f t="shared" si="0"/>
        <v>77901555</v>
      </c>
      <c r="S17" s="24">
        <v>0</v>
      </c>
      <c r="T17" s="24">
        <v>0</v>
      </c>
      <c r="U17" s="24">
        <f>E17*2.45</f>
        <v>1418.5500000000002</v>
      </c>
      <c r="V17" s="45"/>
    </row>
    <row r="18" spans="1:22" ht="15" x14ac:dyDescent="0.2">
      <c r="A18" s="32">
        <v>19</v>
      </c>
      <c r="B18" s="33" t="s">
        <v>96</v>
      </c>
      <c r="C18" s="34" t="s">
        <v>97</v>
      </c>
      <c r="D18" s="33" t="s">
        <v>29</v>
      </c>
      <c r="E18" s="35">
        <v>31</v>
      </c>
      <c r="F18" s="36">
        <v>50000</v>
      </c>
      <c r="G18" s="36">
        <v>1570520</v>
      </c>
      <c r="H18" s="37">
        <v>80000</v>
      </c>
      <c r="I18" s="36">
        <v>2512832</v>
      </c>
      <c r="J18" s="35">
        <v>1</v>
      </c>
      <c r="K18" s="36">
        <v>80000</v>
      </c>
      <c r="L18" s="36">
        <v>2512832</v>
      </c>
      <c r="M18" s="36">
        <v>0</v>
      </c>
      <c r="N18" s="36">
        <v>0</v>
      </c>
      <c r="O18" s="36">
        <v>80000</v>
      </c>
      <c r="P18" s="36">
        <v>2512832</v>
      </c>
      <c r="Q18" s="36">
        <v>30000</v>
      </c>
      <c r="R18" s="36">
        <f t="shared" si="0"/>
        <v>2480000</v>
      </c>
      <c r="S18" s="24">
        <v>0</v>
      </c>
      <c r="T18" s="24">
        <v>0</v>
      </c>
      <c r="U18" s="24">
        <f>E18*3.14</f>
        <v>97.34</v>
      </c>
      <c r="V18" s="45"/>
    </row>
    <row r="19" spans="1:22" ht="14" x14ac:dyDescent="0.2">
      <c r="A19" s="32"/>
      <c r="B19" s="33"/>
      <c r="C19" s="34"/>
      <c r="D19" s="33"/>
      <c r="E19" s="35"/>
      <c r="F19" s="36"/>
      <c r="G19" s="36"/>
      <c r="H19" s="37"/>
      <c r="I19" s="36"/>
      <c r="J19" s="35"/>
      <c r="K19" s="36"/>
      <c r="L19" s="36"/>
      <c r="M19" s="36"/>
      <c r="N19" s="36"/>
      <c r="O19" s="36"/>
      <c r="P19" s="36"/>
      <c r="Q19" s="36"/>
      <c r="R19" s="36"/>
      <c r="V19" s="45"/>
    </row>
    <row r="20" spans="1:22" ht="14" x14ac:dyDescent="0.2">
      <c r="A20" s="32"/>
      <c r="B20" s="33"/>
      <c r="C20" s="34"/>
      <c r="D20" s="33"/>
      <c r="E20" s="35"/>
      <c r="F20" s="36"/>
      <c r="G20" s="36"/>
      <c r="H20" s="37"/>
      <c r="I20" s="36"/>
      <c r="J20" s="35"/>
      <c r="K20" s="36"/>
      <c r="L20" s="36"/>
      <c r="M20" s="36"/>
      <c r="N20" s="36"/>
      <c r="O20" s="36"/>
      <c r="P20" s="36"/>
      <c r="Q20" s="36"/>
      <c r="R20" s="36"/>
      <c r="V20" s="45"/>
    </row>
    <row r="21" spans="1:22" ht="15" x14ac:dyDescent="0.2">
      <c r="A21" s="32">
        <v>11</v>
      </c>
      <c r="B21" s="33" t="s">
        <v>69</v>
      </c>
      <c r="C21" s="34" t="s">
        <v>70</v>
      </c>
      <c r="D21" s="33" t="s">
        <v>33</v>
      </c>
      <c r="E21" s="35">
        <v>1256</v>
      </c>
      <c r="F21" s="36">
        <v>2000</v>
      </c>
      <c r="G21" s="36">
        <v>2512832.0000000005</v>
      </c>
      <c r="H21" s="37">
        <v>15000</v>
      </c>
      <c r="I21" s="36">
        <v>18846240.000000004</v>
      </c>
      <c r="J21" s="35">
        <v>1</v>
      </c>
      <c r="K21" s="36">
        <v>15000</v>
      </c>
      <c r="L21" s="36">
        <v>18846240.000000004</v>
      </c>
      <c r="M21" s="36">
        <v>0</v>
      </c>
      <c r="N21" s="36">
        <v>0</v>
      </c>
      <c r="O21" s="36">
        <v>15000</v>
      </c>
      <c r="P21" s="36">
        <v>18846240.000000004</v>
      </c>
      <c r="Q21" s="36">
        <v>13000</v>
      </c>
      <c r="R21" s="36">
        <f>E21*O21</f>
        <v>18840000</v>
      </c>
      <c r="S21" s="24">
        <v>0</v>
      </c>
      <c r="T21" s="24">
        <v>0</v>
      </c>
      <c r="V21" s="45"/>
    </row>
    <row r="22" spans="1:22" ht="15" x14ac:dyDescent="0.2">
      <c r="A22" s="32">
        <v>20</v>
      </c>
      <c r="B22" s="33" t="s">
        <v>100</v>
      </c>
      <c r="C22" s="34" t="s">
        <v>101</v>
      </c>
      <c r="D22" s="33" t="s">
        <v>39</v>
      </c>
      <c r="E22" s="35">
        <v>9</v>
      </c>
      <c r="F22" s="36">
        <v>19250</v>
      </c>
      <c r="G22" s="36">
        <v>182326.375</v>
      </c>
      <c r="H22" s="37">
        <v>19250</v>
      </c>
      <c r="I22" s="36">
        <v>182326.375</v>
      </c>
      <c r="J22" s="35">
        <v>1</v>
      </c>
      <c r="K22" s="36">
        <v>19250</v>
      </c>
      <c r="L22" s="36">
        <v>182326.375</v>
      </c>
      <c r="M22" s="36">
        <v>0</v>
      </c>
      <c r="N22" s="36">
        <v>0</v>
      </c>
      <c r="O22" s="36">
        <v>19250</v>
      </c>
      <c r="P22" s="36">
        <v>182326.375</v>
      </c>
      <c r="Q22" s="36">
        <v>0</v>
      </c>
      <c r="R22" s="36">
        <f t="shared" si="0"/>
        <v>173250</v>
      </c>
      <c r="S22" s="24">
        <v>0</v>
      </c>
      <c r="T22" s="24">
        <v>0</v>
      </c>
      <c r="V22" s="45"/>
    </row>
    <row r="23" spans="1:22" ht="15" x14ac:dyDescent="0.2">
      <c r="A23" s="32">
        <v>21</v>
      </c>
      <c r="B23" s="33" t="s">
        <v>102</v>
      </c>
      <c r="C23" s="34" t="s">
        <v>103</v>
      </c>
      <c r="D23" s="33" t="s">
        <v>39</v>
      </c>
      <c r="E23" s="35">
        <v>1022</v>
      </c>
      <c r="F23" s="36">
        <v>19250</v>
      </c>
      <c r="G23" s="36">
        <v>19674935.087499999</v>
      </c>
      <c r="H23" s="37">
        <v>19250</v>
      </c>
      <c r="I23" s="36">
        <v>19674935.087499999</v>
      </c>
      <c r="J23" s="35">
        <v>1</v>
      </c>
      <c r="K23" s="36">
        <v>19250</v>
      </c>
      <c r="L23" s="36">
        <v>19674935.087499999</v>
      </c>
      <c r="M23" s="36">
        <v>0</v>
      </c>
      <c r="N23" s="36">
        <v>0</v>
      </c>
      <c r="O23" s="36">
        <v>19250</v>
      </c>
      <c r="P23" s="36">
        <v>19674935.087499999</v>
      </c>
      <c r="Q23" s="36">
        <v>0</v>
      </c>
      <c r="R23" s="36">
        <f t="shared" si="0"/>
        <v>19673500</v>
      </c>
      <c r="S23" s="24">
        <v>0</v>
      </c>
      <c r="T23" s="24">
        <v>0</v>
      </c>
      <c r="V23" s="45"/>
    </row>
    <row r="24" spans="1:22" ht="14" x14ac:dyDescent="0.2">
      <c r="A24" s="32"/>
      <c r="B24" s="33"/>
      <c r="C24" s="34"/>
      <c r="D24" s="33"/>
      <c r="E24" s="35"/>
      <c r="F24" s="36"/>
      <c r="G24" s="36"/>
      <c r="H24" s="37"/>
      <c r="I24" s="36"/>
      <c r="J24" s="35"/>
      <c r="K24" s="36"/>
      <c r="L24" s="36"/>
      <c r="M24" s="36"/>
      <c r="N24" s="36"/>
      <c r="O24" s="36"/>
      <c r="P24" s="36"/>
      <c r="Q24" s="36"/>
      <c r="R24" s="36"/>
      <c r="V24" s="45"/>
    </row>
    <row r="25" spans="1:22" ht="14" x14ac:dyDescent="0.2">
      <c r="A25" s="32"/>
      <c r="B25" s="33"/>
      <c r="C25" s="34"/>
      <c r="D25" s="33"/>
      <c r="E25" s="35"/>
      <c r="F25" s="36"/>
      <c r="G25" s="36"/>
      <c r="H25" s="37"/>
      <c r="I25" s="36"/>
      <c r="J25" s="35"/>
      <c r="K25" s="36"/>
      <c r="L25" s="36"/>
      <c r="M25" s="36"/>
      <c r="N25" s="36"/>
      <c r="O25" s="36"/>
      <c r="P25" s="36"/>
      <c r="Q25" s="36"/>
      <c r="R25" s="36"/>
      <c r="V25" s="45"/>
    </row>
    <row r="26" spans="1:22" ht="15" x14ac:dyDescent="0.2">
      <c r="A26" s="32">
        <v>3</v>
      </c>
      <c r="B26" s="33" t="s">
        <v>146</v>
      </c>
      <c r="C26" s="34" t="s">
        <v>147</v>
      </c>
      <c r="D26" s="33" t="s">
        <v>39</v>
      </c>
      <c r="E26" s="35">
        <v>2</v>
      </c>
      <c r="F26" s="36">
        <v>20000</v>
      </c>
      <c r="G26" s="36">
        <v>39043.799999999996</v>
      </c>
      <c r="H26" s="37">
        <v>20000</v>
      </c>
      <c r="I26" s="36">
        <v>39043.799999999996</v>
      </c>
      <c r="J26" s="35">
        <v>1</v>
      </c>
      <c r="K26" s="36">
        <v>20000</v>
      </c>
      <c r="L26" s="36">
        <v>39043.799999999996</v>
      </c>
      <c r="M26" s="36">
        <v>0</v>
      </c>
      <c r="N26" s="36">
        <v>0</v>
      </c>
      <c r="O26" s="36">
        <v>20000</v>
      </c>
      <c r="P26" s="36">
        <v>39043.799999999996</v>
      </c>
      <c r="Q26" s="36">
        <v>0</v>
      </c>
      <c r="R26" s="36">
        <f>E26*O26</f>
        <v>40000</v>
      </c>
      <c r="S26" s="24">
        <v>0</v>
      </c>
      <c r="T26" s="24">
        <v>0</v>
      </c>
      <c r="V26" s="45"/>
    </row>
    <row r="27" spans="1:22" ht="15" x14ac:dyDescent="0.2">
      <c r="A27" s="32">
        <v>22</v>
      </c>
      <c r="B27" s="33" t="s">
        <v>163</v>
      </c>
      <c r="C27" s="34" t="s">
        <v>164</v>
      </c>
      <c r="D27" s="33" t="s">
        <v>39</v>
      </c>
      <c r="E27" s="35">
        <v>21</v>
      </c>
      <c r="F27" s="36">
        <v>19200</v>
      </c>
      <c r="G27" s="36">
        <v>405216</v>
      </c>
      <c r="H27" s="37">
        <v>15530</v>
      </c>
      <c r="I27" s="36">
        <v>327760.65000000002</v>
      </c>
      <c r="J27" s="35">
        <v>1</v>
      </c>
      <c r="K27" s="36">
        <v>15530</v>
      </c>
      <c r="L27" s="36">
        <v>327760.65000000002</v>
      </c>
      <c r="M27" s="36">
        <v>0</v>
      </c>
      <c r="N27" s="36">
        <v>0</v>
      </c>
      <c r="O27" s="36">
        <v>15530</v>
      </c>
      <c r="P27" s="36">
        <v>327760.65000000002</v>
      </c>
      <c r="Q27" s="36">
        <v>-3670</v>
      </c>
      <c r="R27" s="36">
        <f t="shared" si="0"/>
        <v>326130</v>
      </c>
      <c r="S27" s="24">
        <v>0</v>
      </c>
      <c r="T27" s="24">
        <v>0</v>
      </c>
      <c r="V27" s="45"/>
    </row>
    <row r="28" spans="1:22" ht="15" x14ac:dyDescent="0.2">
      <c r="A28" s="32">
        <v>23</v>
      </c>
      <c r="B28" s="33" t="s">
        <v>165</v>
      </c>
      <c r="C28" s="34" t="s">
        <v>166</v>
      </c>
      <c r="D28" s="33" t="s">
        <v>39</v>
      </c>
      <c r="E28" s="35">
        <v>177</v>
      </c>
      <c r="F28" s="36">
        <v>19200</v>
      </c>
      <c r="G28" s="36">
        <v>3407616</v>
      </c>
      <c r="H28" s="37">
        <v>15530</v>
      </c>
      <c r="I28" s="36">
        <v>2756264.4</v>
      </c>
      <c r="J28" s="35">
        <v>1</v>
      </c>
      <c r="K28" s="36">
        <v>15530</v>
      </c>
      <c r="L28" s="36">
        <v>2756264.4</v>
      </c>
      <c r="M28" s="36">
        <v>0</v>
      </c>
      <c r="N28" s="36">
        <v>0</v>
      </c>
      <c r="O28" s="36">
        <v>15530</v>
      </c>
      <c r="P28" s="36">
        <v>2756264.4</v>
      </c>
      <c r="Q28" s="36">
        <v>-3670</v>
      </c>
      <c r="R28" s="36">
        <f t="shared" si="0"/>
        <v>2748810</v>
      </c>
      <c r="S28" s="24">
        <v>0</v>
      </c>
      <c r="T28" s="24">
        <v>0</v>
      </c>
      <c r="V28" s="45"/>
    </row>
    <row r="29" spans="1:22" ht="14" x14ac:dyDescent="0.2">
      <c r="A29" s="32"/>
      <c r="B29" s="33"/>
      <c r="C29" s="34"/>
      <c r="D29" s="33"/>
      <c r="E29" s="35"/>
      <c r="F29" s="36"/>
      <c r="G29" s="36"/>
      <c r="H29" s="37"/>
      <c r="I29" s="36"/>
      <c r="J29" s="35"/>
      <c r="K29" s="36"/>
      <c r="L29" s="36"/>
      <c r="M29" s="36"/>
      <c r="N29" s="36"/>
      <c r="O29" s="36"/>
      <c r="P29" s="36"/>
      <c r="Q29" s="36"/>
      <c r="R29" s="36"/>
      <c r="V29" s="45"/>
    </row>
    <row r="30" spans="1:22" ht="14" x14ac:dyDescent="0.2">
      <c r="A30" s="32"/>
      <c r="B30" s="33"/>
      <c r="C30" s="34"/>
      <c r="D30" s="33"/>
      <c r="E30" s="35"/>
      <c r="F30" s="36"/>
      <c r="G30" s="36"/>
      <c r="H30" s="37"/>
      <c r="I30" s="36"/>
      <c r="J30" s="35"/>
      <c r="K30" s="36"/>
      <c r="L30" s="36"/>
      <c r="M30" s="36"/>
      <c r="N30" s="36"/>
      <c r="O30" s="36"/>
      <c r="P30" s="36"/>
      <c r="Q30" s="36"/>
      <c r="R30" s="36"/>
      <c r="V30" s="45"/>
    </row>
    <row r="31" spans="1:22" ht="15" x14ac:dyDescent="0.2">
      <c r="A31" s="32">
        <v>24</v>
      </c>
      <c r="B31" s="33" t="s">
        <v>110</v>
      </c>
      <c r="C31" s="34" t="s">
        <v>111</v>
      </c>
      <c r="D31" s="33" t="s">
        <v>39</v>
      </c>
      <c r="E31" s="35">
        <v>2300</v>
      </c>
      <c r="F31" s="36">
        <v>1398</v>
      </c>
      <c r="G31" s="36">
        <v>2931587.8609500006</v>
      </c>
      <c r="H31" s="37">
        <v>1472</v>
      </c>
      <c r="I31" s="36">
        <v>3086764.9008000004</v>
      </c>
      <c r="J31" s="35">
        <v>1</v>
      </c>
      <c r="K31" s="36">
        <v>1472</v>
      </c>
      <c r="L31" s="36">
        <v>3086764.9008000004</v>
      </c>
      <c r="M31" s="36">
        <v>0</v>
      </c>
      <c r="N31" s="36">
        <v>0</v>
      </c>
      <c r="O31" s="36">
        <v>1472</v>
      </c>
      <c r="P31" s="36">
        <v>3086764.9008000004</v>
      </c>
      <c r="Q31" s="36">
        <v>74</v>
      </c>
      <c r="R31" s="36">
        <f t="shared" si="0"/>
        <v>3385600</v>
      </c>
      <c r="S31" s="24">
        <v>0</v>
      </c>
      <c r="T31" s="24">
        <v>0</v>
      </c>
      <c r="V31" s="45"/>
    </row>
    <row r="32" spans="1:22" ht="12" x14ac:dyDescent="0.2">
      <c r="A32" s="38"/>
      <c r="B32" s="39"/>
      <c r="C32" s="40" t="s">
        <v>11</v>
      </c>
      <c r="D32" s="39"/>
      <c r="E32" s="41"/>
      <c r="F32" s="42"/>
      <c r="G32" s="42">
        <v>84640763.818435326</v>
      </c>
      <c r="H32" s="43"/>
      <c r="I32" s="42">
        <v>129869325.543175</v>
      </c>
      <c r="J32" s="41"/>
      <c r="K32" s="42"/>
      <c r="L32" s="42">
        <v>129869325.543175</v>
      </c>
      <c r="M32" s="42"/>
      <c r="N32" s="42">
        <v>0</v>
      </c>
      <c r="O32" s="42"/>
      <c r="P32" s="42">
        <v>130105068.61455674</v>
      </c>
      <c r="Q32" s="42"/>
      <c r="R32" s="42">
        <f>SUM(R6:R31)</f>
        <v>132659845</v>
      </c>
    </row>
    <row r="33" spans="1:18" ht="12" x14ac:dyDescent="0.2">
      <c r="A33" s="27" t="s">
        <v>12</v>
      </c>
      <c r="B33" s="28"/>
      <c r="C33" s="28" t="s">
        <v>13</v>
      </c>
      <c r="D33" s="28"/>
      <c r="E33" s="29"/>
      <c r="F33" s="30"/>
      <c r="G33" s="30"/>
      <c r="H33" s="31"/>
      <c r="I33" s="30"/>
      <c r="J33" s="29"/>
      <c r="K33" s="30"/>
      <c r="L33" s="30"/>
      <c r="M33" s="30"/>
      <c r="N33" s="30"/>
      <c r="O33" s="30"/>
      <c r="P33" s="30"/>
      <c r="Q33" s="30"/>
      <c r="R33" s="30"/>
    </row>
    <row r="34" spans="1:18" ht="15" x14ac:dyDescent="0.2">
      <c r="A34" s="32">
        <v>1</v>
      </c>
      <c r="B34" s="33" t="s">
        <v>167</v>
      </c>
      <c r="C34" s="34" t="s">
        <v>168</v>
      </c>
      <c r="D34" s="33" t="s">
        <v>116</v>
      </c>
      <c r="E34" s="35">
        <v>21.090329999999998</v>
      </c>
      <c r="F34" s="36">
        <v>239592</v>
      </c>
      <c r="G34" s="36">
        <v>5053074.3453599997</v>
      </c>
      <c r="H34" s="37">
        <v>253949</v>
      </c>
      <c r="I34" s="36">
        <v>5355868.2131699994</v>
      </c>
      <c r="J34" s="35">
        <v>1</v>
      </c>
      <c r="K34" s="36">
        <v>253949</v>
      </c>
      <c r="L34" s="36">
        <v>5355868.2131699994</v>
      </c>
      <c r="M34" s="36"/>
      <c r="N34" s="36"/>
      <c r="O34" s="36">
        <v>253949</v>
      </c>
      <c r="P34" s="36">
        <v>5355868.2131699994</v>
      </c>
      <c r="Q34" s="36">
        <v>14357</v>
      </c>
      <c r="R34" s="36">
        <f t="shared" ref="R34:R37" si="1">E34*O34</f>
        <v>5355868.2131699994</v>
      </c>
    </row>
    <row r="35" spans="1:18" ht="15" x14ac:dyDescent="0.2">
      <c r="A35" s="32">
        <v>2</v>
      </c>
      <c r="B35" s="33" t="s">
        <v>119</v>
      </c>
      <c r="C35" s="34" t="s">
        <v>120</v>
      </c>
      <c r="D35" s="33" t="s">
        <v>116</v>
      </c>
      <c r="E35" s="35">
        <v>52.062042000000005</v>
      </c>
      <c r="F35" s="36">
        <v>262000</v>
      </c>
      <c r="G35" s="36">
        <v>13640255.004000001</v>
      </c>
      <c r="H35" s="37">
        <v>277700</v>
      </c>
      <c r="I35" s="36">
        <v>14457629.063400002</v>
      </c>
      <c r="J35" s="35">
        <v>1</v>
      </c>
      <c r="K35" s="36">
        <v>277700</v>
      </c>
      <c r="L35" s="36">
        <v>14457629.063400002</v>
      </c>
      <c r="M35" s="36"/>
      <c r="N35" s="36"/>
      <c r="O35" s="36">
        <v>277700</v>
      </c>
      <c r="P35" s="36">
        <v>14457629.063400002</v>
      </c>
      <c r="Q35" s="36">
        <v>15700</v>
      </c>
      <c r="R35" s="36">
        <f t="shared" si="1"/>
        <v>14457629.063400002</v>
      </c>
    </row>
    <row r="36" spans="1:18" ht="15" x14ac:dyDescent="0.2">
      <c r="A36" s="32">
        <v>3</v>
      </c>
      <c r="B36" s="33" t="s">
        <v>121</v>
      </c>
      <c r="C36" s="34" t="s">
        <v>122</v>
      </c>
      <c r="D36" s="33" t="s">
        <v>116</v>
      </c>
      <c r="E36" s="35">
        <v>11.4655</v>
      </c>
      <c r="F36" s="36">
        <v>262697</v>
      </c>
      <c r="G36" s="36">
        <v>3011952.4535000003</v>
      </c>
      <c r="H36" s="37">
        <v>278438</v>
      </c>
      <c r="I36" s="36">
        <v>3192430.889</v>
      </c>
      <c r="J36" s="35">
        <v>1</v>
      </c>
      <c r="K36" s="36">
        <v>278438</v>
      </c>
      <c r="L36" s="36">
        <v>3192430.889</v>
      </c>
      <c r="M36" s="36"/>
      <c r="N36" s="36"/>
      <c r="O36" s="36">
        <v>278438</v>
      </c>
      <c r="P36" s="36">
        <v>3192430.889</v>
      </c>
      <c r="Q36" s="36">
        <v>15741</v>
      </c>
      <c r="R36" s="36">
        <f t="shared" si="1"/>
        <v>3192430.889</v>
      </c>
    </row>
    <row r="37" spans="1:18" ht="15" x14ac:dyDescent="0.2">
      <c r="A37" s="32">
        <v>4</v>
      </c>
      <c r="B37" s="33" t="s">
        <v>123</v>
      </c>
      <c r="C37" s="34" t="s">
        <v>124</v>
      </c>
      <c r="D37" s="33" t="s">
        <v>116</v>
      </c>
      <c r="E37" s="35">
        <v>8.3249499999999994</v>
      </c>
      <c r="F37" s="36">
        <v>284408</v>
      </c>
      <c r="G37" s="36">
        <v>2367682.3795999996</v>
      </c>
      <c r="H37" s="37">
        <v>301451</v>
      </c>
      <c r="I37" s="36">
        <v>2509564.50245</v>
      </c>
      <c r="J37" s="35">
        <v>1</v>
      </c>
      <c r="K37" s="36">
        <v>301451</v>
      </c>
      <c r="L37" s="36">
        <v>2509564.50245</v>
      </c>
      <c r="M37" s="36"/>
      <c r="N37" s="36"/>
      <c r="O37" s="36">
        <v>301451</v>
      </c>
      <c r="P37" s="36">
        <v>2509564.50245</v>
      </c>
      <c r="Q37" s="36">
        <v>17043</v>
      </c>
      <c r="R37" s="36">
        <f t="shared" si="1"/>
        <v>2509564.50245</v>
      </c>
    </row>
    <row r="38" spans="1:18" ht="12" x14ac:dyDescent="0.2">
      <c r="A38" s="38"/>
      <c r="B38" s="39"/>
      <c r="C38" s="40" t="s">
        <v>14</v>
      </c>
      <c r="D38" s="39"/>
      <c r="E38" s="41"/>
      <c r="F38" s="42"/>
      <c r="G38" s="42">
        <v>24072964.182459999</v>
      </c>
      <c r="H38" s="43"/>
      <c r="I38" s="42">
        <v>25515492.668019999</v>
      </c>
      <c r="J38" s="41"/>
      <c r="K38" s="42"/>
      <c r="L38" s="42">
        <v>25515492.668019999</v>
      </c>
      <c r="M38" s="42"/>
      <c r="N38" s="42">
        <v>0</v>
      </c>
      <c r="O38" s="42"/>
      <c r="P38" s="42">
        <v>25515492.668019999</v>
      </c>
      <c r="Q38" s="42"/>
      <c r="R38" s="42">
        <f>SUM(R34:R37)+18000000</f>
        <v>43515492.668019995</v>
      </c>
    </row>
    <row r="39" spans="1:18" ht="12" x14ac:dyDescent="0.2">
      <c r="A39" s="27" t="s">
        <v>15</v>
      </c>
      <c r="B39" s="28"/>
      <c r="C39" s="28" t="s">
        <v>16</v>
      </c>
      <c r="D39" s="28"/>
      <c r="E39" s="29"/>
      <c r="F39" s="30"/>
      <c r="G39" s="30"/>
      <c r="H39" s="31"/>
      <c r="I39" s="30"/>
      <c r="J39" s="29"/>
      <c r="K39" s="30"/>
      <c r="L39" s="30"/>
      <c r="M39" s="30"/>
      <c r="N39" s="30"/>
      <c r="O39" s="30"/>
      <c r="P39" s="30"/>
      <c r="Q39" s="30"/>
      <c r="R39" s="30"/>
    </row>
    <row r="40" spans="1:18" ht="15" x14ac:dyDescent="0.2">
      <c r="A40" s="32">
        <v>1</v>
      </c>
      <c r="B40" s="33" t="s">
        <v>125</v>
      </c>
      <c r="C40" s="34" t="s">
        <v>126</v>
      </c>
      <c r="D40" s="33" t="s">
        <v>127</v>
      </c>
      <c r="E40" s="35">
        <v>0.33698600000000001</v>
      </c>
      <c r="F40" s="36">
        <v>2256343</v>
      </c>
      <c r="G40" s="36">
        <v>760356.00219799997</v>
      </c>
      <c r="H40" s="37">
        <v>2080897</v>
      </c>
      <c r="I40" s="36">
        <v>701233.15644200006</v>
      </c>
      <c r="J40" s="35">
        <v>1</v>
      </c>
      <c r="K40" s="36">
        <v>2080897</v>
      </c>
      <c r="L40" s="36">
        <v>701233.15644200006</v>
      </c>
      <c r="M40" s="36"/>
      <c r="N40" s="36">
        <v>0</v>
      </c>
      <c r="O40" s="36">
        <v>2080897</v>
      </c>
      <c r="P40" s="36">
        <v>701233.15644200006</v>
      </c>
      <c r="Q40" s="36">
        <v>-175446</v>
      </c>
      <c r="R40" s="36">
        <f t="shared" ref="R40:R46" si="2">E40*O40</f>
        <v>701233.15644200006</v>
      </c>
    </row>
    <row r="41" spans="1:18" ht="15" x14ac:dyDescent="0.2">
      <c r="A41" s="32">
        <v>2</v>
      </c>
      <c r="B41" s="33" t="s">
        <v>128</v>
      </c>
      <c r="C41" s="34" t="s">
        <v>129</v>
      </c>
      <c r="D41" s="33" t="s">
        <v>127</v>
      </c>
      <c r="E41" s="35">
        <v>4.4865000000000004</v>
      </c>
      <c r="F41" s="36">
        <v>295963</v>
      </c>
      <c r="G41" s="36">
        <v>1327837.9995000002</v>
      </c>
      <c r="H41" s="37">
        <v>313549</v>
      </c>
      <c r="I41" s="36">
        <v>1406737.5885000001</v>
      </c>
      <c r="J41" s="35">
        <v>1</v>
      </c>
      <c r="K41" s="36">
        <v>313549</v>
      </c>
      <c r="L41" s="36">
        <v>1406737.5885000001</v>
      </c>
      <c r="M41" s="36"/>
      <c r="N41" s="36">
        <v>0</v>
      </c>
      <c r="O41" s="36">
        <v>313549</v>
      </c>
      <c r="P41" s="36">
        <v>1406737.5885000001</v>
      </c>
      <c r="Q41" s="36">
        <v>17586</v>
      </c>
      <c r="R41" s="36">
        <f t="shared" si="2"/>
        <v>1406737.5885000001</v>
      </c>
    </row>
    <row r="42" spans="1:18" ht="15" x14ac:dyDescent="0.2">
      <c r="A42" s="32">
        <v>3</v>
      </c>
      <c r="B42" s="33" t="s">
        <v>169</v>
      </c>
      <c r="C42" s="34" t="s">
        <v>170</v>
      </c>
      <c r="D42" s="33" t="s">
        <v>127</v>
      </c>
      <c r="E42" s="35">
        <v>6.4079999999999998E-2</v>
      </c>
      <c r="F42" s="36">
        <v>281286</v>
      </c>
      <c r="G42" s="36">
        <v>18024.80688</v>
      </c>
      <c r="H42" s="37">
        <v>295576</v>
      </c>
      <c r="I42" s="36">
        <v>18940.51008</v>
      </c>
      <c r="J42" s="35">
        <v>1</v>
      </c>
      <c r="K42" s="36">
        <v>295576</v>
      </c>
      <c r="L42" s="36">
        <v>18940.51008</v>
      </c>
      <c r="M42" s="36"/>
      <c r="N42" s="36">
        <v>0</v>
      </c>
      <c r="O42" s="36">
        <v>295576</v>
      </c>
      <c r="P42" s="36">
        <v>18940.51008</v>
      </c>
      <c r="Q42" s="36">
        <v>14290</v>
      </c>
      <c r="R42" s="36">
        <f t="shared" si="2"/>
        <v>18940.51008</v>
      </c>
    </row>
    <row r="43" spans="1:18" ht="15" x14ac:dyDescent="0.2">
      <c r="A43" s="32">
        <v>4</v>
      </c>
      <c r="B43" s="33" t="s">
        <v>171</v>
      </c>
      <c r="C43" s="34" t="s">
        <v>172</v>
      </c>
      <c r="D43" s="33" t="s">
        <v>127</v>
      </c>
      <c r="E43" s="35">
        <v>1.4218199999999999</v>
      </c>
      <c r="F43" s="36">
        <v>276782</v>
      </c>
      <c r="G43" s="36">
        <v>393534.18323999998</v>
      </c>
      <c r="H43" s="37">
        <v>291189</v>
      </c>
      <c r="I43" s="36">
        <v>414018.34397999995</v>
      </c>
      <c r="J43" s="35">
        <v>1</v>
      </c>
      <c r="K43" s="36">
        <v>291189</v>
      </c>
      <c r="L43" s="36">
        <v>414018.34397999995</v>
      </c>
      <c r="M43" s="36"/>
      <c r="N43" s="36">
        <v>0</v>
      </c>
      <c r="O43" s="36">
        <v>291189</v>
      </c>
      <c r="P43" s="36">
        <v>414018.34397999995</v>
      </c>
      <c r="Q43" s="36">
        <v>14407</v>
      </c>
      <c r="R43" s="36">
        <f t="shared" si="2"/>
        <v>414018.34397999995</v>
      </c>
    </row>
    <row r="44" spans="1:18" ht="15" x14ac:dyDescent="0.2">
      <c r="A44" s="32">
        <v>5</v>
      </c>
      <c r="B44" s="33" t="s">
        <v>130</v>
      </c>
      <c r="C44" s="34" t="s">
        <v>131</v>
      </c>
      <c r="D44" s="33" t="s">
        <v>127</v>
      </c>
      <c r="E44" s="35">
        <v>5.3416620000000004</v>
      </c>
      <c r="F44" s="36">
        <v>411700</v>
      </c>
      <c r="G44" s="36">
        <v>2199162.2454000004</v>
      </c>
      <c r="H44" s="37">
        <v>426492</v>
      </c>
      <c r="I44" s="36">
        <v>2278176.1097039999</v>
      </c>
      <c r="J44" s="35">
        <v>1</v>
      </c>
      <c r="K44" s="36">
        <v>426492</v>
      </c>
      <c r="L44" s="36">
        <v>2278176.1097039999</v>
      </c>
      <c r="M44" s="36"/>
      <c r="N44" s="36">
        <v>0</v>
      </c>
      <c r="O44" s="36">
        <v>426492</v>
      </c>
      <c r="P44" s="36">
        <v>2278176.1097039999</v>
      </c>
      <c r="Q44" s="36">
        <v>14792</v>
      </c>
      <c r="R44" s="36">
        <f t="shared" si="2"/>
        <v>2278176.1097039999</v>
      </c>
    </row>
    <row r="45" spans="1:18" ht="15" x14ac:dyDescent="0.2">
      <c r="A45" s="32">
        <v>6</v>
      </c>
      <c r="B45" s="33" t="s">
        <v>173</v>
      </c>
      <c r="C45" s="34" t="s">
        <v>174</v>
      </c>
      <c r="D45" s="33" t="s">
        <v>127</v>
      </c>
      <c r="E45" s="35">
        <v>0.75040499999999999</v>
      </c>
      <c r="F45" s="36">
        <v>320806</v>
      </c>
      <c r="G45" s="36">
        <v>240734.42642999999</v>
      </c>
      <c r="H45" s="37">
        <v>334980</v>
      </c>
      <c r="I45" s="36">
        <v>251370.66689999998</v>
      </c>
      <c r="J45" s="35">
        <v>1</v>
      </c>
      <c r="K45" s="36">
        <v>334980</v>
      </c>
      <c r="L45" s="36">
        <v>251370.66689999998</v>
      </c>
      <c r="M45" s="36"/>
      <c r="N45" s="36">
        <v>0</v>
      </c>
      <c r="O45" s="36">
        <v>334980</v>
      </c>
      <c r="P45" s="36">
        <v>251370.66689999998</v>
      </c>
      <c r="Q45" s="36">
        <v>14174</v>
      </c>
      <c r="R45" s="36">
        <f t="shared" si="2"/>
        <v>251370.66689999998</v>
      </c>
    </row>
    <row r="46" spans="1:18" ht="15" x14ac:dyDescent="0.2">
      <c r="A46" s="32">
        <v>7</v>
      </c>
      <c r="B46" s="33" t="s">
        <v>138</v>
      </c>
      <c r="C46" s="34" t="s">
        <v>139</v>
      </c>
      <c r="D46" s="33" t="s">
        <v>127</v>
      </c>
      <c r="E46" s="35">
        <v>1.34595</v>
      </c>
      <c r="F46" s="36">
        <v>321922</v>
      </c>
      <c r="G46" s="36">
        <v>433290.91590000002</v>
      </c>
      <c r="H46" s="37">
        <v>335921</v>
      </c>
      <c r="I46" s="36">
        <v>452132.86995000002</v>
      </c>
      <c r="J46" s="35">
        <v>1</v>
      </c>
      <c r="K46" s="36">
        <v>335921</v>
      </c>
      <c r="L46" s="36">
        <v>452132.86995000002</v>
      </c>
      <c r="M46" s="36"/>
      <c r="N46" s="36">
        <v>0</v>
      </c>
      <c r="O46" s="36">
        <v>335921</v>
      </c>
      <c r="P46" s="36">
        <v>452132.86995000002</v>
      </c>
      <c r="Q46" s="36">
        <v>13999</v>
      </c>
      <c r="R46" s="36">
        <f t="shared" si="2"/>
        <v>452132.86995000002</v>
      </c>
    </row>
    <row r="47" spans="1:18" ht="12" x14ac:dyDescent="0.2">
      <c r="A47" s="38"/>
      <c r="B47" s="39"/>
      <c r="C47" s="40" t="s">
        <v>17</v>
      </c>
      <c r="D47" s="39"/>
      <c r="E47" s="41"/>
      <c r="F47" s="42"/>
      <c r="G47" s="42">
        <v>5434104.5395360002</v>
      </c>
      <c r="H47" s="43"/>
      <c r="I47" s="42">
        <v>5522609.2455559997</v>
      </c>
      <c r="J47" s="41"/>
      <c r="K47" s="42"/>
      <c r="L47" s="42">
        <v>5522609.2455559997</v>
      </c>
      <c r="M47" s="42"/>
      <c r="N47" s="42">
        <v>0</v>
      </c>
      <c r="O47" s="42"/>
      <c r="P47" s="42">
        <v>5586660.0862417994</v>
      </c>
      <c r="Q47" s="42"/>
      <c r="R47" s="42">
        <f>SUM(R40:R46)</f>
        <v>5522609.2455559997</v>
      </c>
    </row>
    <row r="50" spans="15:21" x14ac:dyDescent="0.2">
      <c r="R50" s="44">
        <f>R32+R38</f>
        <v>176175337.66802001</v>
      </c>
    </row>
    <row r="53" spans="15:21" ht="12" x14ac:dyDescent="0.2">
      <c r="O53" s="24" t="s">
        <v>141</v>
      </c>
      <c r="R53" s="44">
        <v>188611642.96541089</v>
      </c>
    </row>
    <row r="56" spans="15:21" x14ac:dyDescent="0.2">
      <c r="R56" s="44">
        <f>R53-R50</f>
        <v>12436305.297390878</v>
      </c>
      <c r="U56" s="24">
        <f>R56/R53</f>
        <v>6.5936042451374799E-2</v>
      </c>
    </row>
  </sheetData>
  <autoFilter ref="A4:WWB47" xr:uid="{00000000-0009-0000-0000-000001000000}"/>
  <mergeCells count="3">
    <mergeCell ref="A1:R1"/>
    <mergeCell ref="A2:R2"/>
    <mergeCell ref="A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8"/>
  <sheetViews>
    <sheetView workbookViewId="0">
      <pane ySplit="2" topLeftCell="A3" activePane="bottomLeft" state="frozen"/>
      <selection pane="bottomLeft" activeCell="U72" sqref="U72"/>
    </sheetView>
  </sheetViews>
  <sheetFormatPr baseColWidth="10" defaultColWidth="8.83203125" defaultRowHeight="11" x14ac:dyDescent="0.2"/>
  <cols>
    <col min="1" max="1" width="5.6640625" style="1" customWidth="1"/>
    <col min="2" max="2" width="12.5" style="1" hidden="1" customWidth="1"/>
    <col min="3" max="3" width="39.33203125" style="1" customWidth="1"/>
    <col min="4" max="4" width="10.33203125" style="1" customWidth="1"/>
    <col min="5" max="5" width="13.33203125" style="1" customWidth="1"/>
    <col min="6" max="9" width="13.33203125" style="1" hidden="1" customWidth="1"/>
    <col min="10" max="10" width="8.1640625" style="1" hidden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7" width="13.33203125" style="1" hidden="1" customWidth="1"/>
    <col min="18" max="18" width="13.33203125" style="1" customWidth="1"/>
    <col min="19" max="20" width="8.83203125" style="1" hidden="1" customWidth="1"/>
    <col min="21" max="21" width="9.33203125" style="1" bestFit="1" customWidth="1"/>
    <col min="22" max="255" width="8.83203125" style="1"/>
    <col min="256" max="256" width="5.6640625" style="1" customWidth="1"/>
    <col min="257" max="257" width="12.5" style="1" customWidth="1"/>
    <col min="258" max="258" width="39.33203125" style="1" customWidth="1"/>
    <col min="259" max="259" width="10.33203125" style="1" customWidth="1"/>
    <col min="260" max="261" width="13.33203125" style="1" customWidth="1"/>
    <col min="262" max="264" width="0" style="1" hidden="1" customWidth="1"/>
    <col min="265" max="265" width="8.1640625" style="1" customWidth="1"/>
    <col min="266" max="269" width="0" style="1" hidden="1" customWidth="1"/>
    <col min="270" max="270" width="13.33203125" style="1" customWidth="1"/>
    <col min="271" max="271" width="0" style="1" hidden="1" customWidth="1"/>
    <col min="272" max="273" width="13.33203125" style="1" customWidth="1"/>
    <col min="274" max="275" width="0" style="1" hidden="1" customWidth="1"/>
    <col min="276" max="276" width="9.6640625" style="1" bestFit="1" customWidth="1"/>
    <col min="277" max="511" width="8.83203125" style="1"/>
    <col min="512" max="512" width="5.6640625" style="1" customWidth="1"/>
    <col min="513" max="513" width="12.5" style="1" customWidth="1"/>
    <col min="514" max="514" width="39.33203125" style="1" customWidth="1"/>
    <col min="515" max="515" width="10.33203125" style="1" customWidth="1"/>
    <col min="516" max="517" width="13.33203125" style="1" customWidth="1"/>
    <col min="518" max="520" width="0" style="1" hidden="1" customWidth="1"/>
    <col min="521" max="521" width="8.1640625" style="1" customWidth="1"/>
    <col min="522" max="525" width="0" style="1" hidden="1" customWidth="1"/>
    <col min="526" max="526" width="13.33203125" style="1" customWidth="1"/>
    <col min="527" max="527" width="0" style="1" hidden="1" customWidth="1"/>
    <col min="528" max="529" width="13.33203125" style="1" customWidth="1"/>
    <col min="530" max="531" width="0" style="1" hidden="1" customWidth="1"/>
    <col min="532" max="532" width="9.6640625" style="1" bestFit="1" customWidth="1"/>
    <col min="533" max="767" width="8.83203125" style="1"/>
    <col min="768" max="768" width="5.6640625" style="1" customWidth="1"/>
    <col min="769" max="769" width="12.5" style="1" customWidth="1"/>
    <col min="770" max="770" width="39.33203125" style="1" customWidth="1"/>
    <col min="771" max="771" width="10.33203125" style="1" customWidth="1"/>
    <col min="772" max="773" width="13.33203125" style="1" customWidth="1"/>
    <col min="774" max="776" width="0" style="1" hidden="1" customWidth="1"/>
    <col min="777" max="777" width="8.1640625" style="1" customWidth="1"/>
    <col min="778" max="781" width="0" style="1" hidden="1" customWidth="1"/>
    <col min="782" max="782" width="13.33203125" style="1" customWidth="1"/>
    <col min="783" max="783" width="0" style="1" hidden="1" customWidth="1"/>
    <col min="784" max="785" width="13.33203125" style="1" customWidth="1"/>
    <col min="786" max="787" width="0" style="1" hidden="1" customWidth="1"/>
    <col min="788" max="788" width="9.6640625" style="1" bestFit="1" customWidth="1"/>
    <col min="789" max="1023" width="8.83203125" style="1"/>
    <col min="1024" max="1024" width="5.6640625" style="1" customWidth="1"/>
    <col min="1025" max="1025" width="12.5" style="1" customWidth="1"/>
    <col min="1026" max="1026" width="39.33203125" style="1" customWidth="1"/>
    <col min="1027" max="1027" width="10.33203125" style="1" customWidth="1"/>
    <col min="1028" max="1029" width="13.33203125" style="1" customWidth="1"/>
    <col min="1030" max="1032" width="0" style="1" hidden="1" customWidth="1"/>
    <col min="1033" max="1033" width="8.1640625" style="1" customWidth="1"/>
    <col min="1034" max="1037" width="0" style="1" hidden="1" customWidth="1"/>
    <col min="1038" max="1038" width="13.33203125" style="1" customWidth="1"/>
    <col min="1039" max="1039" width="0" style="1" hidden="1" customWidth="1"/>
    <col min="1040" max="1041" width="13.33203125" style="1" customWidth="1"/>
    <col min="1042" max="1043" width="0" style="1" hidden="1" customWidth="1"/>
    <col min="1044" max="1044" width="9.6640625" style="1" bestFit="1" customWidth="1"/>
    <col min="1045" max="1279" width="8.83203125" style="1"/>
    <col min="1280" max="1280" width="5.6640625" style="1" customWidth="1"/>
    <col min="1281" max="1281" width="12.5" style="1" customWidth="1"/>
    <col min="1282" max="1282" width="39.33203125" style="1" customWidth="1"/>
    <col min="1283" max="1283" width="10.33203125" style="1" customWidth="1"/>
    <col min="1284" max="1285" width="13.33203125" style="1" customWidth="1"/>
    <col min="1286" max="1288" width="0" style="1" hidden="1" customWidth="1"/>
    <col min="1289" max="1289" width="8.1640625" style="1" customWidth="1"/>
    <col min="1290" max="1293" width="0" style="1" hidden="1" customWidth="1"/>
    <col min="1294" max="1294" width="13.33203125" style="1" customWidth="1"/>
    <col min="1295" max="1295" width="0" style="1" hidden="1" customWidth="1"/>
    <col min="1296" max="1297" width="13.33203125" style="1" customWidth="1"/>
    <col min="1298" max="1299" width="0" style="1" hidden="1" customWidth="1"/>
    <col min="1300" max="1300" width="9.6640625" style="1" bestFit="1" customWidth="1"/>
    <col min="1301" max="1535" width="8.83203125" style="1"/>
    <col min="1536" max="1536" width="5.6640625" style="1" customWidth="1"/>
    <col min="1537" max="1537" width="12.5" style="1" customWidth="1"/>
    <col min="1538" max="1538" width="39.33203125" style="1" customWidth="1"/>
    <col min="1539" max="1539" width="10.33203125" style="1" customWidth="1"/>
    <col min="1540" max="1541" width="13.33203125" style="1" customWidth="1"/>
    <col min="1542" max="1544" width="0" style="1" hidden="1" customWidth="1"/>
    <col min="1545" max="1545" width="8.1640625" style="1" customWidth="1"/>
    <col min="1546" max="1549" width="0" style="1" hidden="1" customWidth="1"/>
    <col min="1550" max="1550" width="13.33203125" style="1" customWidth="1"/>
    <col min="1551" max="1551" width="0" style="1" hidden="1" customWidth="1"/>
    <col min="1552" max="1553" width="13.33203125" style="1" customWidth="1"/>
    <col min="1554" max="1555" width="0" style="1" hidden="1" customWidth="1"/>
    <col min="1556" max="1556" width="9.6640625" style="1" bestFit="1" customWidth="1"/>
    <col min="1557" max="1791" width="8.83203125" style="1"/>
    <col min="1792" max="1792" width="5.6640625" style="1" customWidth="1"/>
    <col min="1793" max="1793" width="12.5" style="1" customWidth="1"/>
    <col min="1794" max="1794" width="39.33203125" style="1" customWidth="1"/>
    <col min="1795" max="1795" width="10.33203125" style="1" customWidth="1"/>
    <col min="1796" max="1797" width="13.33203125" style="1" customWidth="1"/>
    <col min="1798" max="1800" width="0" style="1" hidden="1" customWidth="1"/>
    <col min="1801" max="1801" width="8.1640625" style="1" customWidth="1"/>
    <col min="1802" max="1805" width="0" style="1" hidden="1" customWidth="1"/>
    <col min="1806" max="1806" width="13.33203125" style="1" customWidth="1"/>
    <col min="1807" max="1807" width="0" style="1" hidden="1" customWidth="1"/>
    <col min="1808" max="1809" width="13.33203125" style="1" customWidth="1"/>
    <col min="1810" max="1811" width="0" style="1" hidden="1" customWidth="1"/>
    <col min="1812" max="1812" width="9.6640625" style="1" bestFit="1" customWidth="1"/>
    <col min="1813" max="2047" width="8.83203125" style="1"/>
    <col min="2048" max="2048" width="5.6640625" style="1" customWidth="1"/>
    <col min="2049" max="2049" width="12.5" style="1" customWidth="1"/>
    <col min="2050" max="2050" width="39.33203125" style="1" customWidth="1"/>
    <col min="2051" max="2051" width="10.33203125" style="1" customWidth="1"/>
    <col min="2052" max="2053" width="13.33203125" style="1" customWidth="1"/>
    <col min="2054" max="2056" width="0" style="1" hidden="1" customWidth="1"/>
    <col min="2057" max="2057" width="8.1640625" style="1" customWidth="1"/>
    <col min="2058" max="2061" width="0" style="1" hidden="1" customWidth="1"/>
    <col min="2062" max="2062" width="13.33203125" style="1" customWidth="1"/>
    <col min="2063" max="2063" width="0" style="1" hidden="1" customWidth="1"/>
    <col min="2064" max="2065" width="13.33203125" style="1" customWidth="1"/>
    <col min="2066" max="2067" width="0" style="1" hidden="1" customWidth="1"/>
    <col min="2068" max="2068" width="9.6640625" style="1" bestFit="1" customWidth="1"/>
    <col min="2069" max="2303" width="8.83203125" style="1"/>
    <col min="2304" max="2304" width="5.6640625" style="1" customWidth="1"/>
    <col min="2305" max="2305" width="12.5" style="1" customWidth="1"/>
    <col min="2306" max="2306" width="39.33203125" style="1" customWidth="1"/>
    <col min="2307" max="2307" width="10.33203125" style="1" customWidth="1"/>
    <col min="2308" max="2309" width="13.33203125" style="1" customWidth="1"/>
    <col min="2310" max="2312" width="0" style="1" hidden="1" customWidth="1"/>
    <col min="2313" max="2313" width="8.1640625" style="1" customWidth="1"/>
    <col min="2314" max="2317" width="0" style="1" hidden="1" customWidth="1"/>
    <col min="2318" max="2318" width="13.33203125" style="1" customWidth="1"/>
    <col min="2319" max="2319" width="0" style="1" hidden="1" customWidth="1"/>
    <col min="2320" max="2321" width="13.33203125" style="1" customWidth="1"/>
    <col min="2322" max="2323" width="0" style="1" hidden="1" customWidth="1"/>
    <col min="2324" max="2324" width="9.6640625" style="1" bestFit="1" customWidth="1"/>
    <col min="2325" max="2559" width="8.83203125" style="1"/>
    <col min="2560" max="2560" width="5.6640625" style="1" customWidth="1"/>
    <col min="2561" max="2561" width="12.5" style="1" customWidth="1"/>
    <col min="2562" max="2562" width="39.33203125" style="1" customWidth="1"/>
    <col min="2563" max="2563" width="10.33203125" style="1" customWidth="1"/>
    <col min="2564" max="2565" width="13.33203125" style="1" customWidth="1"/>
    <col min="2566" max="2568" width="0" style="1" hidden="1" customWidth="1"/>
    <col min="2569" max="2569" width="8.1640625" style="1" customWidth="1"/>
    <col min="2570" max="2573" width="0" style="1" hidden="1" customWidth="1"/>
    <col min="2574" max="2574" width="13.33203125" style="1" customWidth="1"/>
    <col min="2575" max="2575" width="0" style="1" hidden="1" customWidth="1"/>
    <col min="2576" max="2577" width="13.33203125" style="1" customWidth="1"/>
    <col min="2578" max="2579" width="0" style="1" hidden="1" customWidth="1"/>
    <col min="2580" max="2580" width="9.6640625" style="1" bestFit="1" customWidth="1"/>
    <col min="2581" max="2815" width="8.83203125" style="1"/>
    <col min="2816" max="2816" width="5.6640625" style="1" customWidth="1"/>
    <col min="2817" max="2817" width="12.5" style="1" customWidth="1"/>
    <col min="2818" max="2818" width="39.33203125" style="1" customWidth="1"/>
    <col min="2819" max="2819" width="10.33203125" style="1" customWidth="1"/>
    <col min="2820" max="2821" width="13.33203125" style="1" customWidth="1"/>
    <col min="2822" max="2824" width="0" style="1" hidden="1" customWidth="1"/>
    <col min="2825" max="2825" width="8.1640625" style="1" customWidth="1"/>
    <col min="2826" max="2829" width="0" style="1" hidden="1" customWidth="1"/>
    <col min="2830" max="2830" width="13.33203125" style="1" customWidth="1"/>
    <col min="2831" max="2831" width="0" style="1" hidden="1" customWidth="1"/>
    <col min="2832" max="2833" width="13.33203125" style="1" customWidth="1"/>
    <col min="2834" max="2835" width="0" style="1" hidden="1" customWidth="1"/>
    <col min="2836" max="2836" width="9.6640625" style="1" bestFit="1" customWidth="1"/>
    <col min="2837" max="3071" width="8.83203125" style="1"/>
    <col min="3072" max="3072" width="5.6640625" style="1" customWidth="1"/>
    <col min="3073" max="3073" width="12.5" style="1" customWidth="1"/>
    <col min="3074" max="3074" width="39.33203125" style="1" customWidth="1"/>
    <col min="3075" max="3075" width="10.33203125" style="1" customWidth="1"/>
    <col min="3076" max="3077" width="13.33203125" style="1" customWidth="1"/>
    <col min="3078" max="3080" width="0" style="1" hidden="1" customWidth="1"/>
    <col min="3081" max="3081" width="8.1640625" style="1" customWidth="1"/>
    <col min="3082" max="3085" width="0" style="1" hidden="1" customWidth="1"/>
    <col min="3086" max="3086" width="13.33203125" style="1" customWidth="1"/>
    <col min="3087" max="3087" width="0" style="1" hidden="1" customWidth="1"/>
    <col min="3088" max="3089" width="13.33203125" style="1" customWidth="1"/>
    <col min="3090" max="3091" width="0" style="1" hidden="1" customWidth="1"/>
    <col min="3092" max="3092" width="9.6640625" style="1" bestFit="1" customWidth="1"/>
    <col min="3093" max="3327" width="8.83203125" style="1"/>
    <col min="3328" max="3328" width="5.6640625" style="1" customWidth="1"/>
    <col min="3329" max="3329" width="12.5" style="1" customWidth="1"/>
    <col min="3330" max="3330" width="39.33203125" style="1" customWidth="1"/>
    <col min="3331" max="3331" width="10.33203125" style="1" customWidth="1"/>
    <col min="3332" max="3333" width="13.33203125" style="1" customWidth="1"/>
    <col min="3334" max="3336" width="0" style="1" hidden="1" customWidth="1"/>
    <col min="3337" max="3337" width="8.1640625" style="1" customWidth="1"/>
    <col min="3338" max="3341" width="0" style="1" hidden="1" customWidth="1"/>
    <col min="3342" max="3342" width="13.33203125" style="1" customWidth="1"/>
    <col min="3343" max="3343" width="0" style="1" hidden="1" customWidth="1"/>
    <col min="3344" max="3345" width="13.33203125" style="1" customWidth="1"/>
    <col min="3346" max="3347" width="0" style="1" hidden="1" customWidth="1"/>
    <col min="3348" max="3348" width="9.6640625" style="1" bestFit="1" customWidth="1"/>
    <col min="3349" max="3583" width="8.83203125" style="1"/>
    <col min="3584" max="3584" width="5.6640625" style="1" customWidth="1"/>
    <col min="3585" max="3585" width="12.5" style="1" customWidth="1"/>
    <col min="3586" max="3586" width="39.33203125" style="1" customWidth="1"/>
    <col min="3587" max="3587" width="10.33203125" style="1" customWidth="1"/>
    <col min="3588" max="3589" width="13.33203125" style="1" customWidth="1"/>
    <col min="3590" max="3592" width="0" style="1" hidden="1" customWidth="1"/>
    <col min="3593" max="3593" width="8.1640625" style="1" customWidth="1"/>
    <col min="3594" max="3597" width="0" style="1" hidden="1" customWidth="1"/>
    <col min="3598" max="3598" width="13.33203125" style="1" customWidth="1"/>
    <col min="3599" max="3599" width="0" style="1" hidden="1" customWidth="1"/>
    <col min="3600" max="3601" width="13.33203125" style="1" customWidth="1"/>
    <col min="3602" max="3603" width="0" style="1" hidden="1" customWidth="1"/>
    <col min="3604" max="3604" width="9.6640625" style="1" bestFit="1" customWidth="1"/>
    <col min="3605" max="3839" width="8.83203125" style="1"/>
    <col min="3840" max="3840" width="5.6640625" style="1" customWidth="1"/>
    <col min="3841" max="3841" width="12.5" style="1" customWidth="1"/>
    <col min="3842" max="3842" width="39.33203125" style="1" customWidth="1"/>
    <col min="3843" max="3843" width="10.33203125" style="1" customWidth="1"/>
    <col min="3844" max="3845" width="13.33203125" style="1" customWidth="1"/>
    <col min="3846" max="3848" width="0" style="1" hidden="1" customWidth="1"/>
    <col min="3849" max="3849" width="8.1640625" style="1" customWidth="1"/>
    <col min="3850" max="3853" width="0" style="1" hidden="1" customWidth="1"/>
    <col min="3854" max="3854" width="13.33203125" style="1" customWidth="1"/>
    <col min="3855" max="3855" width="0" style="1" hidden="1" customWidth="1"/>
    <col min="3856" max="3857" width="13.33203125" style="1" customWidth="1"/>
    <col min="3858" max="3859" width="0" style="1" hidden="1" customWidth="1"/>
    <col min="3860" max="3860" width="9.6640625" style="1" bestFit="1" customWidth="1"/>
    <col min="3861" max="4095" width="8.83203125" style="1"/>
    <col min="4096" max="4096" width="5.6640625" style="1" customWidth="1"/>
    <col min="4097" max="4097" width="12.5" style="1" customWidth="1"/>
    <col min="4098" max="4098" width="39.33203125" style="1" customWidth="1"/>
    <col min="4099" max="4099" width="10.33203125" style="1" customWidth="1"/>
    <col min="4100" max="4101" width="13.33203125" style="1" customWidth="1"/>
    <col min="4102" max="4104" width="0" style="1" hidden="1" customWidth="1"/>
    <col min="4105" max="4105" width="8.1640625" style="1" customWidth="1"/>
    <col min="4106" max="4109" width="0" style="1" hidden="1" customWidth="1"/>
    <col min="4110" max="4110" width="13.33203125" style="1" customWidth="1"/>
    <col min="4111" max="4111" width="0" style="1" hidden="1" customWidth="1"/>
    <col min="4112" max="4113" width="13.33203125" style="1" customWidth="1"/>
    <col min="4114" max="4115" width="0" style="1" hidden="1" customWidth="1"/>
    <col min="4116" max="4116" width="9.6640625" style="1" bestFit="1" customWidth="1"/>
    <col min="4117" max="4351" width="8.83203125" style="1"/>
    <col min="4352" max="4352" width="5.6640625" style="1" customWidth="1"/>
    <col min="4353" max="4353" width="12.5" style="1" customWidth="1"/>
    <col min="4354" max="4354" width="39.33203125" style="1" customWidth="1"/>
    <col min="4355" max="4355" width="10.33203125" style="1" customWidth="1"/>
    <col min="4356" max="4357" width="13.33203125" style="1" customWidth="1"/>
    <col min="4358" max="4360" width="0" style="1" hidden="1" customWidth="1"/>
    <col min="4361" max="4361" width="8.1640625" style="1" customWidth="1"/>
    <col min="4362" max="4365" width="0" style="1" hidden="1" customWidth="1"/>
    <col min="4366" max="4366" width="13.33203125" style="1" customWidth="1"/>
    <col min="4367" max="4367" width="0" style="1" hidden="1" customWidth="1"/>
    <col min="4368" max="4369" width="13.33203125" style="1" customWidth="1"/>
    <col min="4370" max="4371" width="0" style="1" hidden="1" customWidth="1"/>
    <col min="4372" max="4372" width="9.6640625" style="1" bestFit="1" customWidth="1"/>
    <col min="4373" max="4607" width="8.83203125" style="1"/>
    <col min="4608" max="4608" width="5.6640625" style="1" customWidth="1"/>
    <col min="4609" max="4609" width="12.5" style="1" customWidth="1"/>
    <col min="4610" max="4610" width="39.33203125" style="1" customWidth="1"/>
    <col min="4611" max="4611" width="10.33203125" style="1" customWidth="1"/>
    <col min="4612" max="4613" width="13.33203125" style="1" customWidth="1"/>
    <col min="4614" max="4616" width="0" style="1" hidden="1" customWidth="1"/>
    <col min="4617" max="4617" width="8.1640625" style="1" customWidth="1"/>
    <col min="4618" max="4621" width="0" style="1" hidden="1" customWidth="1"/>
    <col min="4622" max="4622" width="13.33203125" style="1" customWidth="1"/>
    <col min="4623" max="4623" width="0" style="1" hidden="1" customWidth="1"/>
    <col min="4624" max="4625" width="13.33203125" style="1" customWidth="1"/>
    <col min="4626" max="4627" width="0" style="1" hidden="1" customWidth="1"/>
    <col min="4628" max="4628" width="9.6640625" style="1" bestFit="1" customWidth="1"/>
    <col min="4629" max="4863" width="8.83203125" style="1"/>
    <col min="4864" max="4864" width="5.6640625" style="1" customWidth="1"/>
    <col min="4865" max="4865" width="12.5" style="1" customWidth="1"/>
    <col min="4866" max="4866" width="39.33203125" style="1" customWidth="1"/>
    <col min="4867" max="4867" width="10.33203125" style="1" customWidth="1"/>
    <col min="4868" max="4869" width="13.33203125" style="1" customWidth="1"/>
    <col min="4870" max="4872" width="0" style="1" hidden="1" customWidth="1"/>
    <col min="4873" max="4873" width="8.1640625" style="1" customWidth="1"/>
    <col min="4874" max="4877" width="0" style="1" hidden="1" customWidth="1"/>
    <col min="4878" max="4878" width="13.33203125" style="1" customWidth="1"/>
    <col min="4879" max="4879" width="0" style="1" hidden="1" customWidth="1"/>
    <col min="4880" max="4881" width="13.33203125" style="1" customWidth="1"/>
    <col min="4882" max="4883" width="0" style="1" hidden="1" customWidth="1"/>
    <col min="4884" max="4884" width="9.6640625" style="1" bestFit="1" customWidth="1"/>
    <col min="4885" max="5119" width="8.83203125" style="1"/>
    <col min="5120" max="5120" width="5.6640625" style="1" customWidth="1"/>
    <col min="5121" max="5121" width="12.5" style="1" customWidth="1"/>
    <col min="5122" max="5122" width="39.33203125" style="1" customWidth="1"/>
    <col min="5123" max="5123" width="10.33203125" style="1" customWidth="1"/>
    <col min="5124" max="5125" width="13.33203125" style="1" customWidth="1"/>
    <col min="5126" max="5128" width="0" style="1" hidden="1" customWidth="1"/>
    <col min="5129" max="5129" width="8.1640625" style="1" customWidth="1"/>
    <col min="5130" max="5133" width="0" style="1" hidden="1" customWidth="1"/>
    <col min="5134" max="5134" width="13.33203125" style="1" customWidth="1"/>
    <col min="5135" max="5135" width="0" style="1" hidden="1" customWidth="1"/>
    <col min="5136" max="5137" width="13.33203125" style="1" customWidth="1"/>
    <col min="5138" max="5139" width="0" style="1" hidden="1" customWidth="1"/>
    <col min="5140" max="5140" width="9.6640625" style="1" bestFit="1" customWidth="1"/>
    <col min="5141" max="5375" width="8.83203125" style="1"/>
    <col min="5376" max="5376" width="5.6640625" style="1" customWidth="1"/>
    <col min="5377" max="5377" width="12.5" style="1" customWidth="1"/>
    <col min="5378" max="5378" width="39.33203125" style="1" customWidth="1"/>
    <col min="5379" max="5379" width="10.33203125" style="1" customWidth="1"/>
    <col min="5380" max="5381" width="13.33203125" style="1" customWidth="1"/>
    <col min="5382" max="5384" width="0" style="1" hidden="1" customWidth="1"/>
    <col min="5385" max="5385" width="8.1640625" style="1" customWidth="1"/>
    <col min="5386" max="5389" width="0" style="1" hidden="1" customWidth="1"/>
    <col min="5390" max="5390" width="13.33203125" style="1" customWidth="1"/>
    <col min="5391" max="5391" width="0" style="1" hidden="1" customWidth="1"/>
    <col min="5392" max="5393" width="13.33203125" style="1" customWidth="1"/>
    <col min="5394" max="5395" width="0" style="1" hidden="1" customWidth="1"/>
    <col min="5396" max="5396" width="9.6640625" style="1" bestFit="1" customWidth="1"/>
    <col min="5397" max="5631" width="8.83203125" style="1"/>
    <col min="5632" max="5632" width="5.6640625" style="1" customWidth="1"/>
    <col min="5633" max="5633" width="12.5" style="1" customWidth="1"/>
    <col min="5634" max="5634" width="39.33203125" style="1" customWidth="1"/>
    <col min="5635" max="5635" width="10.33203125" style="1" customWidth="1"/>
    <col min="5636" max="5637" width="13.33203125" style="1" customWidth="1"/>
    <col min="5638" max="5640" width="0" style="1" hidden="1" customWidth="1"/>
    <col min="5641" max="5641" width="8.1640625" style="1" customWidth="1"/>
    <col min="5642" max="5645" width="0" style="1" hidden="1" customWidth="1"/>
    <col min="5646" max="5646" width="13.33203125" style="1" customWidth="1"/>
    <col min="5647" max="5647" width="0" style="1" hidden="1" customWidth="1"/>
    <col min="5648" max="5649" width="13.33203125" style="1" customWidth="1"/>
    <col min="5650" max="5651" width="0" style="1" hidden="1" customWidth="1"/>
    <col min="5652" max="5652" width="9.6640625" style="1" bestFit="1" customWidth="1"/>
    <col min="5653" max="5887" width="8.83203125" style="1"/>
    <col min="5888" max="5888" width="5.6640625" style="1" customWidth="1"/>
    <col min="5889" max="5889" width="12.5" style="1" customWidth="1"/>
    <col min="5890" max="5890" width="39.33203125" style="1" customWidth="1"/>
    <col min="5891" max="5891" width="10.33203125" style="1" customWidth="1"/>
    <col min="5892" max="5893" width="13.33203125" style="1" customWidth="1"/>
    <col min="5894" max="5896" width="0" style="1" hidden="1" customWidth="1"/>
    <col min="5897" max="5897" width="8.1640625" style="1" customWidth="1"/>
    <col min="5898" max="5901" width="0" style="1" hidden="1" customWidth="1"/>
    <col min="5902" max="5902" width="13.33203125" style="1" customWidth="1"/>
    <col min="5903" max="5903" width="0" style="1" hidden="1" customWidth="1"/>
    <col min="5904" max="5905" width="13.33203125" style="1" customWidth="1"/>
    <col min="5906" max="5907" width="0" style="1" hidden="1" customWidth="1"/>
    <col min="5908" max="5908" width="9.6640625" style="1" bestFit="1" customWidth="1"/>
    <col min="5909" max="6143" width="8.83203125" style="1"/>
    <col min="6144" max="6144" width="5.6640625" style="1" customWidth="1"/>
    <col min="6145" max="6145" width="12.5" style="1" customWidth="1"/>
    <col min="6146" max="6146" width="39.33203125" style="1" customWidth="1"/>
    <col min="6147" max="6147" width="10.33203125" style="1" customWidth="1"/>
    <col min="6148" max="6149" width="13.33203125" style="1" customWidth="1"/>
    <col min="6150" max="6152" width="0" style="1" hidden="1" customWidth="1"/>
    <col min="6153" max="6153" width="8.1640625" style="1" customWidth="1"/>
    <col min="6154" max="6157" width="0" style="1" hidden="1" customWidth="1"/>
    <col min="6158" max="6158" width="13.33203125" style="1" customWidth="1"/>
    <col min="6159" max="6159" width="0" style="1" hidden="1" customWidth="1"/>
    <col min="6160" max="6161" width="13.33203125" style="1" customWidth="1"/>
    <col min="6162" max="6163" width="0" style="1" hidden="1" customWidth="1"/>
    <col min="6164" max="6164" width="9.6640625" style="1" bestFit="1" customWidth="1"/>
    <col min="6165" max="6399" width="8.83203125" style="1"/>
    <col min="6400" max="6400" width="5.6640625" style="1" customWidth="1"/>
    <col min="6401" max="6401" width="12.5" style="1" customWidth="1"/>
    <col min="6402" max="6402" width="39.33203125" style="1" customWidth="1"/>
    <col min="6403" max="6403" width="10.33203125" style="1" customWidth="1"/>
    <col min="6404" max="6405" width="13.33203125" style="1" customWidth="1"/>
    <col min="6406" max="6408" width="0" style="1" hidden="1" customWidth="1"/>
    <col min="6409" max="6409" width="8.1640625" style="1" customWidth="1"/>
    <col min="6410" max="6413" width="0" style="1" hidden="1" customWidth="1"/>
    <col min="6414" max="6414" width="13.33203125" style="1" customWidth="1"/>
    <col min="6415" max="6415" width="0" style="1" hidden="1" customWidth="1"/>
    <col min="6416" max="6417" width="13.33203125" style="1" customWidth="1"/>
    <col min="6418" max="6419" width="0" style="1" hidden="1" customWidth="1"/>
    <col min="6420" max="6420" width="9.6640625" style="1" bestFit="1" customWidth="1"/>
    <col min="6421" max="6655" width="8.83203125" style="1"/>
    <col min="6656" max="6656" width="5.6640625" style="1" customWidth="1"/>
    <col min="6657" max="6657" width="12.5" style="1" customWidth="1"/>
    <col min="6658" max="6658" width="39.33203125" style="1" customWidth="1"/>
    <col min="6659" max="6659" width="10.33203125" style="1" customWidth="1"/>
    <col min="6660" max="6661" width="13.33203125" style="1" customWidth="1"/>
    <col min="6662" max="6664" width="0" style="1" hidden="1" customWidth="1"/>
    <col min="6665" max="6665" width="8.1640625" style="1" customWidth="1"/>
    <col min="6666" max="6669" width="0" style="1" hidden="1" customWidth="1"/>
    <col min="6670" max="6670" width="13.33203125" style="1" customWidth="1"/>
    <col min="6671" max="6671" width="0" style="1" hidden="1" customWidth="1"/>
    <col min="6672" max="6673" width="13.33203125" style="1" customWidth="1"/>
    <col min="6674" max="6675" width="0" style="1" hidden="1" customWidth="1"/>
    <col min="6676" max="6676" width="9.6640625" style="1" bestFit="1" customWidth="1"/>
    <col min="6677" max="6911" width="8.83203125" style="1"/>
    <col min="6912" max="6912" width="5.6640625" style="1" customWidth="1"/>
    <col min="6913" max="6913" width="12.5" style="1" customWidth="1"/>
    <col min="6914" max="6914" width="39.33203125" style="1" customWidth="1"/>
    <col min="6915" max="6915" width="10.33203125" style="1" customWidth="1"/>
    <col min="6916" max="6917" width="13.33203125" style="1" customWidth="1"/>
    <col min="6918" max="6920" width="0" style="1" hidden="1" customWidth="1"/>
    <col min="6921" max="6921" width="8.1640625" style="1" customWidth="1"/>
    <col min="6922" max="6925" width="0" style="1" hidden="1" customWidth="1"/>
    <col min="6926" max="6926" width="13.33203125" style="1" customWidth="1"/>
    <col min="6927" max="6927" width="0" style="1" hidden="1" customWidth="1"/>
    <col min="6928" max="6929" width="13.33203125" style="1" customWidth="1"/>
    <col min="6930" max="6931" width="0" style="1" hidden="1" customWidth="1"/>
    <col min="6932" max="6932" width="9.6640625" style="1" bestFit="1" customWidth="1"/>
    <col min="6933" max="7167" width="8.83203125" style="1"/>
    <col min="7168" max="7168" width="5.6640625" style="1" customWidth="1"/>
    <col min="7169" max="7169" width="12.5" style="1" customWidth="1"/>
    <col min="7170" max="7170" width="39.33203125" style="1" customWidth="1"/>
    <col min="7171" max="7171" width="10.33203125" style="1" customWidth="1"/>
    <col min="7172" max="7173" width="13.33203125" style="1" customWidth="1"/>
    <col min="7174" max="7176" width="0" style="1" hidden="1" customWidth="1"/>
    <col min="7177" max="7177" width="8.1640625" style="1" customWidth="1"/>
    <col min="7178" max="7181" width="0" style="1" hidden="1" customWidth="1"/>
    <col min="7182" max="7182" width="13.33203125" style="1" customWidth="1"/>
    <col min="7183" max="7183" width="0" style="1" hidden="1" customWidth="1"/>
    <col min="7184" max="7185" width="13.33203125" style="1" customWidth="1"/>
    <col min="7186" max="7187" width="0" style="1" hidden="1" customWidth="1"/>
    <col min="7188" max="7188" width="9.6640625" style="1" bestFit="1" customWidth="1"/>
    <col min="7189" max="7423" width="8.83203125" style="1"/>
    <col min="7424" max="7424" width="5.6640625" style="1" customWidth="1"/>
    <col min="7425" max="7425" width="12.5" style="1" customWidth="1"/>
    <col min="7426" max="7426" width="39.33203125" style="1" customWidth="1"/>
    <col min="7427" max="7427" width="10.33203125" style="1" customWidth="1"/>
    <col min="7428" max="7429" width="13.33203125" style="1" customWidth="1"/>
    <col min="7430" max="7432" width="0" style="1" hidden="1" customWidth="1"/>
    <col min="7433" max="7433" width="8.1640625" style="1" customWidth="1"/>
    <col min="7434" max="7437" width="0" style="1" hidden="1" customWidth="1"/>
    <col min="7438" max="7438" width="13.33203125" style="1" customWidth="1"/>
    <col min="7439" max="7439" width="0" style="1" hidden="1" customWidth="1"/>
    <col min="7440" max="7441" width="13.33203125" style="1" customWidth="1"/>
    <col min="7442" max="7443" width="0" style="1" hidden="1" customWidth="1"/>
    <col min="7444" max="7444" width="9.6640625" style="1" bestFit="1" customWidth="1"/>
    <col min="7445" max="7679" width="8.83203125" style="1"/>
    <col min="7680" max="7680" width="5.6640625" style="1" customWidth="1"/>
    <col min="7681" max="7681" width="12.5" style="1" customWidth="1"/>
    <col min="7682" max="7682" width="39.33203125" style="1" customWidth="1"/>
    <col min="7683" max="7683" width="10.33203125" style="1" customWidth="1"/>
    <col min="7684" max="7685" width="13.33203125" style="1" customWidth="1"/>
    <col min="7686" max="7688" width="0" style="1" hidden="1" customWidth="1"/>
    <col min="7689" max="7689" width="8.1640625" style="1" customWidth="1"/>
    <col min="7690" max="7693" width="0" style="1" hidden="1" customWidth="1"/>
    <col min="7694" max="7694" width="13.33203125" style="1" customWidth="1"/>
    <col min="7695" max="7695" width="0" style="1" hidden="1" customWidth="1"/>
    <col min="7696" max="7697" width="13.33203125" style="1" customWidth="1"/>
    <col min="7698" max="7699" width="0" style="1" hidden="1" customWidth="1"/>
    <col min="7700" max="7700" width="9.6640625" style="1" bestFit="1" customWidth="1"/>
    <col min="7701" max="7935" width="8.83203125" style="1"/>
    <col min="7936" max="7936" width="5.6640625" style="1" customWidth="1"/>
    <col min="7937" max="7937" width="12.5" style="1" customWidth="1"/>
    <col min="7938" max="7938" width="39.33203125" style="1" customWidth="1"/>
    <col min="7939" max="7939" width="10.33203125" style="1" customWidth="1"/>
    <col min="7940" max="7941" width="13.33203125" style="1" customWidth="1"/>
    <col min="7942" max="7944" width="0" style="1" hidden="1" customWidth="1"/>
    <col min="7945" max="7945" width="8.1640625" style="1" customWidth="1"/>
    <col min="7946" max="7949" width="0" style="1" hidden="1" customWidth="1"/>
    <col min="7950" max="7950" width="13.33203125" style="1" customWidth="1"/>
    <col min="7951" max="7951" width="0" style="1" hidden="1" customWidth="1"/>
    <col min="7952" max="7953" width="13.33203125" style="1" customWidth="1"/>
    <col min="7954" max="7955" width="0" style="1" hidden="1" customWidth="1"/>
    <col min="7956" max="7956" width="9.6640625" style="1" bestFit="1" customWidth="1"/>
    <col min="7957" max="8191" width="8.83203125" style="1"/>
    <col min="8192" max="8192" width="5.6640625" style="1" customWidth="1"/>
    <col min="8193" max="8193" width="12.5" style="1" customWidth="1"/>
    <col min="8194" max="8194" width="39.33203125" style="1" customWidth="1"/>
    <col min="8195" max="8195" width="10.33203125" style="1" customWidth="1"/>
    <col min="8196" max="8197" width="13.33203125" style="1" customWidth="1"/>
    <col min="8198" max="8200" width="0" style="1" hidden="1" customWidth="1"/>
    <col min="8201" max="8201" width="8.1640625" style="1" customWidth="1"/>
    <col min="8202" max="8205" width="0" style="1" hidden="1" customWidth="1"/>
    <col min="8206" max="8206" width="13.33203125" style="1" customWidth="1"/>
    <col min="8207" max="8207" width="0" style="1" hidden="1" customWidth="1"/>
    <col min="8208" max="8209" width="13.33203125" style="1" customWidth="1"/>
    <col min="8210" max="8211" width="0" style="1" hidden="1" customWidth="1"/>
    <col min="8212" max="8212" width="9.6640625" style="1" bestFit="1" customWidth="1"/>
    <col min="8213" max="8447" width="8.83203125" style="1"/>
    <col min="8448" max="8448" width="5.6640625" style="1" customWidth="1"/>
    <col min="8449" max="8449" width="12.5" style="1" customWidth="1"/>
    <col min="8450" max="8450" width="39.33203125" style="1" customWidth="1"/>
    <col min="8451" max="8451" width="10.33203125" style="1" customWidth="1"/>
    <col min="8452" max="8453" width="13.33203125" style="1" customWidth="1"/>
    <col min="8454" max="8456" width="0" style="1" hidden="1" customWidth="1"/>
    <col min="8457" max="8457" width="8.1640625" style="1" customWidth="1"/>
    <col min="8458" max="8461" width="0" style="1" hidden="1" customWidth="1"/>
    <col min="8462" max="8462" width="13.33203125" style="1" customWidth="1"/>
    <col min="8463" max="8463" width="0" style="1" hidden="1" customWidth="1"/>
    <col min="8464" max="8465" width="13.33203125" style="1" customWidth="1"/>
    <col min="8466" max="8467" width="0" style="1" hidden="1" customWidth="1"/>
    <col min="8468" max="8468" width="9.6640625" style="1" bestFit="1" customWidth="1"/>
    <col min="8469" max="8703" width="8.83203125" style="1"/>
    <col min="8704" max="8704" width="5.6640625" style="1" customWidth="1"/>
    <col min="8705" max="8705" width="12.5" style="1" customWidth="1"/>
    <col min="8706" max="8706" width="39.33203125" style="1" customWidth="1"/>
    <col min="8707" max="8707" width="10.33203125" style="1" customWidth="1"/>
    <col min="8708" max="8709" width="13.33203125" style="1" customWidth="1"/>
    <col min="8710" max="8712" width="0" style="1" hidden="1" customWidth="1"/>
    <col min="8713" max="8713" width="8.1640625" style="1" customWidth="1"/>
    <col min="8714" max="8717" width="0" style="1" hidden="1" customWidth="1"/>
    <col min="8718" max="8718" width="13.33203125" style="1" customWidth="1"/>
    <col min="8719" max="8719" width="0" style="1" hidden="1" customWidth="1"/>
    <col min="8720" max="8721" width="13.33203125" style="1" customWidth="1"/>
    <col min="8722" max="8723" width="0" style="1" hidden="1" customWidth="1"/>
    <col min="8724" max="8724" width="9.6640625" style="1" bestFit="1" customWidth="1"/>
    <col min="8725" max="8959" width="8.83203125" style="1"/>
    <col min="8960" max="8960" width="5.6640625" style="1" customWidth="1"/>
    <col min="8961" max="8961" width="12.5" style="1" customWidth="1"/>
    <col min="8962" max="8962" width="39.33203125" style="1" customWidth="1"/>
    <col min="8963" max="8963" width="10.33203125" style="1" customWidth="1"/>
    <col min="8964" max="8965" width="13.33203125" style="1" customWidth="1"/>
    <col min="8966" max="8968" width="0" style="1" hidden="1" customWidth="1"/>
    <col min="8969" max="8969" width="8.1640625" style="1" customWidth="1"/>
    <col min="8970" max="8973" width="0" style="1" hidden="1" customWidth="1"/>
    <col min="8974" max="8974" width="13.33203125" style="1" customWidth="1"/>
    <col min="8975" max="8975" width="0" style="1" hidden="1" customWidth="1"/>
    <col min="8976" max="8977" width="13.33203125" style="1" customWidth="1"/>
    <col min="8978" max="8979" width="0" style="1" hidden="1" customWidth="1"/>
    <col min="8980" max="8980" width="9.6640625" style="1" bestFit="1" customWidth="1"/>
    <col min="8981" max="9215" width="8.83203125" style="1"/>
    <col min="9216" max="9216" width="5.6640625" style="1" customWidth="1"/>
    <col min="9217" max="9217" width="12.5" style="1" customWidth="1"/>
    <col min="9218" max="9218" width="39.33203125" style="1" customWidth="1"/>
    <col min="9219" max="9219" width="10.33203125" style="1" customWidth="1"/>
    <col min="9220" max="9221" width="13.33203125" style="1" customWidth="1"/>
    <col min="9222" max="9224" width="0" style="1" hidden="1" customWidth="1"/>
    <col min="9225" max="9225" width="8.1640625" style="1" customWidth="1"/>
    <col min="9226" max="9229" width="0" style="1" hidden="1" customWidth="1"/>
    <col min="9230" max="9230" width="13.33203125" style="1" customWidth="1"/>
    <col min="9231" max="9231" width="0" style="1" hidden="1" customWidth="1"/>
    <col min="9232" max="9233" width="13.33203125" style="1" customWidth="1"/>
    <col min="9234" max="9235" width="0" style="1" hidden="1" customWidth="1"/>
    <col min="9236" max="9236" width="9.6640625" style="1" bestFit="1" customWidth="1"/>
    <col min="9237" max="9471" width="8.83203125" style="1"/>
    <col min="9472" max="9472" width="5.6640625" style="1" customWidth="1"/>
    <col min="9473" max="9473" width="12.5" style="1" customWidth="1"/>
    <col min="9474" max="9474" width="39.33203125" style="1" customWidth="1"/>
    <col min="9475" max="9475" width="10.33203125" style="1" customWidth="1"/>
    <col min="9476" max="9477" width="13.33203125" style="1" customWidth="1"/>
    <col min="9478" max="9480" width="0" style="1" hidden="1" customWidth="1"/>
    <col min="9481" max="9481" width="8.1640625" style="1" customWidth="1"/>
    <col min="9482" max="9485" width="0" style="1" hidden="1" customWidth="1"/>
    <col min="9486" max="9486" width="13.33203125" style="1" customWidth="1"/>
    <col min="9487" max="9487" width="0" style="1" hidden="1" customWidth="1"/>
    <col min="9488" max="9489" width="13.33203125" style="1" customWidth="1"/>
    <col min="9490" max="9491" width="0" style="1" hidden="1" customWidth="1"/>
    <col min="9492" max="9492" width="9.6640625" style="1" bestFit="1" customWidth="1"/>
    <col min="9493" max="9727" width="8.83203125" style="1"/>
    <col min="9728" max="9728" width="5.6640625" style="1" customWidth="1"/>
    <col min="9729" max="9729" width="12.5" style="1" customWidth="1"/>
    <col min="9730" max="9730" width="39.33203125" style="1" customWidth="1"/>
    <col min="9731" max="9731" width="10.33203125" style="1" customWidth="1"/>
    <col min="9732" max="9733" width="13.33203125" style="1" customWidth="1"/>
    <col min="9734" max="9736" width="0" style="1" hidden="1" customWidth="1"/>
    <col min="9737" max="9737" width="8.1640625" style="1" customWidth="1"/>
    <col min="9738" max="9741" width="0" style="1" hidden="1" customWidth="1"/>
    <col min="9742" max="9742" width="13.33203125" style="1" customWidth="1"/>
    <col min="9743" max="9743" width="0" style="1" hidden="1" customWidth="1"/>
    <col min="9744" max="9745" width="13.33203125" style="1" customWidth="1"/>
    <col min="9746" max="9747" width="0" style="1" hidden="1" customWidth="1"/>
    <col min="9748" max="9748" width="9.6640625" style="1" bestFit="1" customWidth="1"/>
    <col min="9749" max="9983" width="8.83203125" style="1"/>
    <col min="9984" max="9984" width="5.6640625" style="1" customWidth="1"/>
    <col min="9985" max="9985" width="12.5" style="1" customWidth="1"/>
    <col min="9986" max="9986" width="39.33203125" style="1" customWidth="1"/>
    <col min="9987" max="9987" width="10.33203125" style="1" customWidth="1"/>
    <col min="9988" max="9989" width="13.33203125" style="1" customWidth="1"/>
    <col min="9990" max="9992" width="0" style="1" hidden="1" customWidth="1"/>
    <col min="9993" max="9993" width="8.1640625" style="1" customWidth="1"/>
    <col min="9994" max="9997" width="0" style="1" hidden="1" customWidth="1"/>
    <col min="9998" max="9998" width="13.33203125" style="1" customWidth="1"/>
    <col min="9999" max="9999" width="0" style="1" hidden="1" customWidth="1"/>
    <col min="10000" max="10001" width="13.33203125" style="1" customWidth="1"/>
    <col min="10002" max="10003" width="0" style="1" hidden="1" customWidth="1"/>
    <col min="10004" max="10004" width="9.6640625" style="1" bestFit="1" customWidth="1"/>
    <col min="10005" max="10239" width="8.83203125" style="1"/>
    <col min="10240" max="10240" width="5.6640625" style="1" customWidth="1"/>
    <col min="10241" max="10241" width="12.5" style="1" customWidth="1"/>
    <col min="10242" max="10242" width="39.33203125" style="1" customWidth="1"/>
    <col min="10243" max="10243" width="10.33203125" style="1" customWidth="1"/>
    <col min="10244" max="10245" width="13.33203125" style="1" customWidth="1"/>
    <col min="10246" max="10248" width="0" style="1" hidden="1" customWidth="1"/>
    <col min="10249" max="10249" width="8.1640625" style="1" customWidth="1"/>
    <col min="10250" max="10253" width="0" style="1" hidden="1" customWidth="1"/>
    <col min="10254" max="10254" width="13.33203125" style="1" customWidth="1"/>
    <col min="10255" max="10255" width="0" style="1" hidden="1" customWidth="1"/>
    <col min="10256" max="10257" width="13.33203125" style="1" customWidth="1"/>
    <col min="10258" max="10259" width="0" style="1" hidden="1" customWidth="1"/>
    <col min="10260" max="10260" width="9.6640625" style="1" bestFit="1" customWidth="1"/>
    <col min="10261" max="10495" width="8.83203125" style="1"/>
    <col min="10496" max="10496" width="5.6640625" style="1" customWidth="1"/>
    <col min="10497" max="10497" width="12.5" style="1" customWidth="1"/>
    <col min="10498" max="10498" width="39.33203125" style="1" customWidth="1"/>
    <col min="10499" max="10499" width="10.33203125" style="1" customWidth="1"/>
    <col min="10500" max="10501" width="13.33203125" style="1" customWidth="1"/>
    <col min="10502" max="10504" width="0" style="1" hidden="1" customWidth="1"/>
    <col min="10505" max="10505" width="8.1640625" style="1" customWidth="1"/>
    <col min="10506" max="10509" width="0" style="1" hidden="1" customWidth="1"/>
    <col min="10510" max="10510" width="13.33203125" style="1" customWidth="1"/>
    <col min="10511" max="10511" width="0" style="1" hidden="1" customWidth="1"/>
    <col min="10512" max="10513" width="13.33203125" style="1" customWidth="1"/>
    <col min="10514" max="10515" width="0" style="1" hidden="1" customWidth="1"/>
    <col min="10516" max="10516" width="9.6640625" style="1" bestFit="1" customWidth="1"/>
    <col min="10517" max="10751" width="8.83203125" style="1"/>
    <col min="10752" max="10752" width="5.6640625" style="1" customWidth="1"/>
    <col min="10753" max="10753" width="12.5" style="1" customWidth="1"/>
    <col min="10754" max="10754" width="39.33203125" style="1" customWidth="1"/>
    <col min="10755" max="10755" width="10.33203125" style="1" customWidth="1"/>
    <col min="10756" max="10757" width="13.33203125" style="1" customWidth="1"/>
    <col min="10758" max="10760" width="0" style="1" hidden="1" customWidth="1"/>
    <col min="10761" max="10761" width="8.1640625" style="1" customWidth="1"/>
    <col min="10762" max="10765" width="0" style="1" hidden="1" customWidth="1"/>
    <col min="10766" max="10766" width="13.33203125" style="1" customWidth="1"/>
    <col min="10767" max="10767" width="0" style="1" hidden="1" customWidth="1"/>
    <col min="10768" max="10769" width="13.33203125" style="1" customWidth="1"/>
    <col min="10770" max="10771" width="0" style="1" hidden="1" customWidth="1"/>
    <col min="10772" max="10772" width="9.6640625" style="1" bestFit="1" customWidth="1"/>
    <col min="10773" max="11007" width="8.83203125" style="1"/>
    <col min="11008" max="11008" width="5.6640625" style="1" customWidth="1"/>
    <col min="11009" max="11009" width="12.5" style="1" customWidth="1"/>
    <col min="11010" max="11010" width="39.33203125" style="1" customWidth="1"/>
    <col min="11011" max="11011" width="10.33203125" style="1" customWidth="1"/>
    <col min="11012" max="11013" width="13.33203125" style="1" customWidth="1"/>
    <col min="11014" max="11016" width="0" style="1" hidden="1" customWidth="1"/>
    <col min="11017" max="11017" width="8.1640625" style="1" customWidth="1"/>
    <col min="11018" max="11021" width="0" style="1" hidden="1" customWidth="1"/>
    <col min="11022" max="11022" width="13.33203125" style="1" customWidth="1"/>
    <col min="11023" max="11023" width="0" style="1" hidden="1" customWidth="1"/>
    <col min="11024" max="11025" width="13.33203125" style="1" customWidth="1"/>
    <col min="11026" max="11027" width="0" style="1" hidden="1" customWidth="1"/>
    <col min="11028" max="11028" width="9.6640625" style="1" bestFit="1" customWidth="1"/>
    <col min="11029" max="11263" width="8.83203125" style="1"/>
    <col min="11264" max="11264" width="5.6640625" style="1" customWidth="1"/>
    <col min="11265" max="11265" width="12.5" style="1" customWidth="1"/>
    <col min="11266" max="11266" width="39.33203125" style="1" customWidth="1"/>
    <col min="11267" max="11267" width="10.33203125" style="1" customWidth="1"/>
    <col min="11268" max="11269" width="13.33203125" style="1" customWidth="1"/>
    <col min="11270" max="11272" width="0" style="1" hidden="1" customWidth="1"/>
    <col min="11273" max="11273" width="8.1640625" style="1" customWidth="1"/>
    <col min="11274" max="11277" width="0" style="1" hidden="1" customWidth="1"/>
    <col min="11278" max="11278" width="13.33203125" style="1" customWidth="1"/>
    <col min="11279" max="11279" width="0" style="1" hidden="1" customWidth="1"/>
    <col min="11280" max="11281" width="13.33203125" style="1" customWidth="1"/>
    <col min="11282" max="11283" width="0" style="1" hidden="1" customWidth="1"/>
    <col min="11284" max="11284" width="9.6640625" style="1" bestFit="1" customWidth="1"/>
    <col min="11285" max="11519" width="8.83203125" style="1"/>
    <col min="11520" max="11520" width="5.6640625" style="1" customWidth="1"/>
    <col min="11521" max="11521" width="12.5" style="1" customWidth="1"/>
    <col min="11522" max="11522" width="39.33203125" style="1" customWidth="1"/>
    <col min="11523" max="11523" width="10.33203125" style="1" customWidth="1"/>
    <col min="11524" max="11525" width="13.33203125" style="1" customWidth="1"/>
    <col min="11526" max="11528" width="0" style="1" hidden="1" customWidth="1"/>
    <col min="11529" max="11529" width="8.1640625" style="1" customWidth="1"/>
    <col min="11530" max="11533" width="0" style="1" hidden="1" customWidth="1"/>
    <col min="11534" max="11534" width="13.33203125" style="1" customWidth="1"/>
    <col min="11535" max="11535" width="0" style="1" hidden="1" customWidth="1"/>
    <col min="11536" max="11537" width="13.33203125" style="1" customWidth="1"/>
    <col min="11538" max="11539" width="0" style="1" hidden="1" customWidth="1"/>
    <col min="11540" max="11540" width="9.6640625" style="1" bestFit="1" customWidth="1"/>
    <col min="11541" max="11775" width="8.83203125" style="1"/>
    <col min="11776" max="11776" width="5.6640625" style="1" customWidth="1"/>
    <col min="11777" max="11777" width="12.5" style="1" customWidth="1"/>
    <col min="11778" max="11778" width="39.33203125" style="1" customWidth="1"/>
    <col min="11779" max="11779" width="10.33203125" style="1" customWidth="1"/>
    <col min="11780" max="11781" width="13.33203125" style="1" customWidth="1"/>
    <col min="11782" max="11784" width="0" style="1" hidden="1" customWidth="1"/>
    <col min="11785" max="11785" width="8.1640625" style="1" customWidth="1"/>
    <col min="11786" max="11789" width="0" style="1" hidden="1" customWidth="1"/>
    <col min="11790" max="11790" width="13.33203125" style="1" customWidth="1"/>
    <col min="11791" max="11791" width="0" style="1" hidden="1" customWidth="1"/>
    <col min="11792" max="11793" width="13.33203125" style="1" customWidth="1"/>
    <col min="11794" max="11795" width="0" style="1" hidden="1" customWidth="1"/>
    <col min="11796" max="11796" width="9.6640625" style="1" bestFit="1" customWidth="1"/>
    <col min="11797" max="12031" width="8.83203125" style="1"/>
    <col min="12032" max="12032" width="5.6640625" style="1" customWidth="1"/>
    <col min="12033" max="12033" width="12.5" style="1" customWidth="1"/>
    <col min="12034" max="12034" width="39.33203125" style="1" customWidth="1"/>
    <col min="12035" max="12035" width="10.33203125" style="1" customWidth="1"/>
    <col min="12036" max="12037" width="13.33203125" style="1" customWidth="1"/>
    <col min="12038" max="12040" width="0" style="1" hidden="1" customWidth="1"/>
    <col min="12041" max="12041" width="8.1640625" style="1" customWidth="1"/>
    <col min="12042" max="12045" width="0" style="1" hidden="1" customWidth="1"/>
    <col min="12046" max="12046" width="13.33203125" style="1" customWidth="1"/>
    <col min="12047" max="12047" width="0" style="1" hidden="1" customWidth="1"/>
    <col min="12048" max="12049" width="13.33203125" style="1" customWidth="1"/>
    <col min="12050" max="12051" width="0" style="1" hidden="1" customWidth="1"/>
    <col min="12052" max="12052" width="9.6640625" style="1" bestFit="1" customWidth="1"/>
    <col min="12053" max="12287" width="8.83203125" style="1"/>
    <col min="12288" max="12288" width="5.6640625" style="1" customWidth="1"/>
    <col min="12289" max="12289" width="12.5" style="1" customWidth="1"/>
    <col min="12290" max="12290" width="39.33203125" style="1" customWidth="1"/>
    <col min="12291" max="12291" width="10.33203125" style="1" customWidth="1"/>
    <col min="12292" max="12293" width="13.33203125" style="1" customWidth="1"/>
    <col min="12294" max="12296" width="0" style="1" hidden="1" customWidth="1"/>
    <col min="12297" max="12297" width="8.1640625" style="1" customWidth="1"/>
    <col min="12298" max="12301" width="0" style="1" hidden="1" customWidth="1"/>
    <col min="12302" max="12302" width="13.33203125" style="1" customWidth="1"/>
    <col min="12303" max="12303" width="0" style="1" hidden="1" customWidth="1"/>
    <col min="12304" max="12305" width="13.33203125" style="1" customWidth="1"/>
    <col min="12306" max="12307" width="0" style="1" hidden="1" customWidth="1"/>
    <col min="12308" max="12308" width="9.6640625" style="1" bestFit="1" customWidth="1"/>
    <col min="12309" max="12543" width="8.83203125" style="1"/>
    <col min="12544" max="12544" width="5.6640625" style="1" customWidth="1"/>
    <col min="12545" max="12545" width="12.5" style="1" customWidth="1"/>
    <col min="12546" max="12546" width="39.33203125" style="1" customWidth="1"/>
    <col min="12547" max="12547" width="10.33203125" style="1" customWidth="1"/>
    <col min="12548" max="12549" width="13.33203125" style="1" customWidth="1"/>
    <col min="12550" max="12552" width="0" style="1" hidden="1" customWidth="1"/>
    <col min="12553" max="12553" width="8.1640625" style="1" customWidth="1"/>
    <col min="12554" max="12557" width="0" style="1" hidden="1" customWidth="1"/>
    <col min="12558" max="12558" width="13.33203125" style="1" customWidth="1"/>
    <col min="12559" max="12559" width="0" style="1" hidden="1" customWidth="1"/>
    <col min="12560" max="12561" width="13.33203125" style="1" customWidth="1"/>
    <col min="12562" max="12563" width="0" style="1" hidden="1" customWidth="1"/>
    <col min="12564" max="12564" width="9.6640625" style="1" bestFit="1" customWidth="1"/>
    <col min="12565" max="12799" width="8.83203125" style="1"/>
    <col min="12800" max="12800" width="5.6640625" style="1" customWidth="1"/>
    <col min="12801" max="12801" width="12.5" style="1" customWidth="1"/>
    <col min="12802" max="12802" width="39.33203125" style="1" customWidth="1"/>
    <col min="12803" max="12803" width="10.33203125" style="1" customWidth="1"/>
    <col min="12804" max="12805" width="13.33203125" style="1" customWidth="1"/>
    <col min="12806" max="12808" width="0" style="1" hidden="1" customWidth="1"/>
    <col min="12809" max="12809" width="8.1640625" style="1" customWidth="1"/>
    <col min="12810" max="12813" width="0" style="1" hidden="1" customWidth="1"/>
    <col min="12814" max="12814" width="13.33203125" style="1" customWidth="1"/>
    <col min="12815" max="12815" width="0" style="1" hidden="1" customWidth="1"/>
    <col min="12816" max="12817" width="13.33203125" style="1" customWidth="1"/>
    <col min="12818" max="12819" width="0" style="1" hidden="1" customWidth="1"/>
    <col min="12820" max="12820" width="9.6640625" style="1" bestFit="1" customWidth="1"/>
    <col min="12821" max="13055" width="8.83203125" style="1"/>
    <col min="13056" max="13056" width="5.6640625" style="1" customWidth="1"/>
    <col min="13057" max="13057" width="12.5" style="1" customWidth="1"/>
    <col min="13058" max="13058" width="39.33203125" style="1" customWidth="1"/>
    <col min="13059" max="13059" width="10.33203125" style="1" customWidth="1"/>
    <col min="13060" max="13061" width="13.33203125" style="1" customWidth="1"/>
    <col min="13062" max="13064" width="0" style="1" hidden="1" customWidth="1"/>
    <col min="13065" max="13065" width="8.1640625" style="1" customWidth="1"/>
    <col min="13066" max="13069" width="0" style="1" hidden="1" customWidth="1"/>
    <col min="13070" max="13070" width="13.33203125" style="1" customWidth="1"/>
    <col min="13071" max="13071" width="0" style="1" hidden="1" customWidth="1"/>
    <col min="13072" max="13073" width="13.33203125" style="1" customWidth="1"/>
    <col min="13074" max="13075" width="0" style="1" hidden="1" customWidth="1"/>
    <col min="13076" max="13076" width="9.6640625" style="1" bestFit="1" customWidth="1"/>
    <col min="13077" max="13311" width="8.83203125" style="1"/>
    <col min="13312" max="13312" width="5.6640625" style="1" customWidth="1"/>
    <col min="13313" max="13313" width="12.5" style="1" customWidth="1"/>
    <col min="13314" max="13314" width="39.33203125" style="1" customWidth="1"/>
    <col min="13315" max="13315" width="10.33203125" style="1" customWidth="1"/>
    <col min="13316" max="13317" width="13.33203125" style="1" customWidth="1"/>
    <col min="13318" max="13320" width="0" style="1" hidden="1" customWidth="1"/>
    <col min="13321" max="13321" width="8.1640625" style="1" customWidth="1"/>
    <col min="13322" max="13325" width="0" style="1" hidden="1" customWidth="1"/>
    <col min="13326" max="13326" width="13.33203125" style="1" customWidth="1"/>
    <col min="13327" max="13327" width="0" style="1" hidden="1" customWidth="1"/>
    <col min="13328" max="13329" width="13.33203125" style="1" customWidth="1"/>
    <col min="13330" max="13331" width="0" style="1" hidden="1" customWidth="1"/>
    <col min="13332" max="13332" width="9.6640625" style="1" bestFit="1" customWidth="1"/>
    <col min="13333" max="13567" width="8.83203125" style="1"/>
    <col min="13568" max="13568" width="5.6640625" style="1" customWidth="1"/>
    <col min="13569" max="13569" width="12.5" style="1" customWidth="1"/>
    <col min="13570" max="13570" width="39.33203125" style="1" customWidth="1"/>
    <col min="13571" max="13571" width="10.33203125" style="1" customWidth="1"/>
    <col min="13572" max="13573" width="13.33203125" style="1" customWidth="1"/>
    <col min="13574" max="13576" width="0" style="1" hidden="1" customWidth="1"/>
    <col min="13577" max="13577" width="8.1640625" style="1" customWidth="1"/>
    <col min="13578" max="13581" width="0" style="1" hidden="1" customWidth="1"/>
    <col min="13582" max="13582" width="13.33203125" style="1" customWidth="1"/>
    <col min="13583" max="13583" width="0" style="1" hidden="1" customWidth="1"/>
    <col min="13584" max="13585" width="13.33203125" style="1" customWidth="1"/>
    <col min="13586" max="13587" width="0" style="1" hidden="1" customWidth="1"/>
    <col min="13588" max="13588" width="9.6640625" style="1" bestFit="1" customWidth="1"/>
    <col min="13589" max="13823" width="8.83203125" style="1"/>
    <col min="13824" max="13824" width="5.6640625" style="1" customWidth="1"/>
    <col min="13825" max="13825" width="12.5" style="1" customWidth="1"/>
    <col min="13826" max="13826" width="39.33203125" style="1" customWidth="1"/>
    <col min="13827" max="13827" width="10.33203125" style="1" customWidth="1"/>
    <col min="13828" max="13829" width="13.33203125" style="1" customWidth="1"/>
    <col min="13830" max="13832" width="0" style="1" hidden="1" customWidth="1"/>
    <col min="13833" max="13833" width="8.1640625" style="1" customWidth="1"/>
    <col min="13834" max="13837" width="0" style="1" hidden="1" customWidth="1"/>
    <col min="13838" max="13838" width="13.33203125" style="1" customWidth="1"/>
    <col min="13839" max="13839" width="0" style="1" hidden="1" customWidth="1"/>
    <col min="13840" max="13841" width="13.33203125" style="1" customWidth="1"/>
    <col min="13842" max="13843" width="0" style="1" hidden="1" customWidth="1"/>
    <col min="13844" max="13844" width="9.6640625" style="1" bestFit="1" customWidth="1"/>
    <col min="13845" max="14079" width="8.83203125" style="1"/>
    <col min="14080" max="14080" width="5.6640625" style="1" customWidth="1"/>
    <col min="14081" max="14081" width="12.5" style="1" customWidth="1"/>
    <col min="14082" max="14082" width="39.33203125" style="1" customWidth="1"/>
    <col min="14083" max="14083" width="10.33203125" style="1" customWidth="1"/>
    <col min="14084" max="14085" width="13.33203125" style="1" customWidth="1"/>
    <col min="14086" max="14088" width="0" style="1" hidden="1" customWidth="1"/>
    <col min="14089" max="14089" width="8.1640625" style="1" customWidth="1"/>
    <col min="14090" max="14093" width="0" style="1" hidden="1" customWidth="1"/>
    <col min="14094" max="14094" width="13.33203125" style="1" customWidth="1"/>
    <col min="14095" max="14095" width="0" style="1" hidden="1" customWidth="1"/>
    <col min="14096" max="14097" width="13.33203125" style="1" customWidth="1"/>
    <col min="14098" max="14099" width="0" style="1" hidden="1" customWidth="1"/>
    <col min="14100" max="14100" width="9.6640625" style="1" bestFit="1" customWidth="1"/>
    <col min="14101" max="14335" width="8.83203125" style="1"/>
    <col min="14336" max="14336" width="5.6640625" style="1" customWidth="1"/>
    <col min="14337" max="14337" width="12.5" style="1" customWidth="1"/>
    <col min="14338" max="14338" width="39.33203125" style="1" customWidth="1"/>
    <col min="14339" max="14339" width="10.33203125" style="1" customWidth="1"/>
    <col min="14340" max="14341" width="13.33203125" style="1" customWidth="1"/>
    <col min="14342" max="14344" width="0" style="1" hidden="1" customWidth="1"/>
    <col min="14345" max="14345" width="8.1640625" style="1" customWidth="1"/>
    <col min="14346" max="14349" width="0" style="1" hidden="1" customWidth="1"/>
    <col min="14350" max="14350" width="13.33203125" style="1" customWidth="1"/>
    <col min="14351" max="14351" width="0" style="1" hidden="1" customWidth="1"/>
    <col min="14352" max="14353" width="13.33203125" style="1" customWidth="1"/>
    <col min="14354" max="14355" width="0" style="1" hidden="1" customWidth="1"/>
    <col min="14356" max="14356" width="9.6640625" style="1" bestFit="1" customWidth="1"/>
    <col min="14357" max="14591" width="8.83203125" style="1"/>
    <col min="14592" max="14592" width="5.6640625" style="1" customWidth="1"/>
    <col min="14593" max="14593" width="12.5" style="1" customWidth="1"/>
    <col min="14594" max="14594" width="39.33203125" style="1" customWidth="1"/>
    <col min="14595" max="14595" width="10.33203125" style="1" customWidth="1"/>
    <col min="14596" max="14597" width="13.33203125" style="1" customWidth="1"/>
    <col min="14598" max="14600" width="0" style="1" hidden="1" customWidth="1"/>
    <col min="14601" max="14601" width="8.1640625" style="1" customWidth="1"/>
    <col min="14602" max="14605" width="0" style="1" hidden="1" customWidth="1"/>
    <col min="14606" max="14606" width="13.33203125" style="1" customWidth="1"/>
    <col min="14607" max="14607" width="0" style="1" hidden="1" customWidth="1"/>
    <col min="14608" max="14609" width="13.33203125" style="1" customWidth="1"/>
    <col min="14610" max="14611" width="0" style="1" hidden="1" customWidth="1"/>
    <col min="14612" max="14612" width="9.6640625" style="1" bestFit="1" customWidth="1"/>
    <col min="14613" max="14847" width="8.83203125" style="1"/>
    <col min="14848" max="14848" width="5.6640625" style="1" customWidth="1"/>
    <col min="14849" max="14849" width="12.5" style="1" customWidth="1"/>
    <col min="14850" max="14850" width="39.33203125" style="1" customWidth="1"/>
    <col min="14851" max="14851" width="10.33203125" style="1" customWidth="1"/>
    <col min="14852" max="14853" width="13.33203125" style="1" customWidth="1"/>
    <col min="14854" max="14856" width="0" style="1" hidden="1" customWidth="1"/>
    <col min="14857" max="14857" width="8.1640625" style="1" customWidth="1"/>
    <col min="14858" max="14861" width="0" style="1" hidden="1" customWidth="1"/>
    <col min="14862" max="14862" width="13.33203125" style="1" customWidth="1"/>
    <col min="14863" max="14863" width="0" style="1" hidden="1" customWidth="1"/>
    <col min="14864" max="14865" width="13.33203125" style="1" customWidth="1"/>
    <col min="14866" max="14867" width="0" style="1" hidden="1" customWidth="1"/>
    <col min="14868" max="14868" width="9.6640625" style="1" bestFit="1" customWidth="1"/>
    <col min="14869" max="15103" width="8.83203125" style="1"/>
    <col min="15104" max="15104" width="5.6640625" style="1" customWidth="1"/>
    <col min="15105" max="15105" width="12.5" style="1" customWidth="1"/>
    <col min="15106" max="15106" width="39.33203125" style="1" customWidth="1"/>
    <col min="15107" max="15107" width="10.33203125" style="1" customWidth="1"/>
    <col min="15108" max="15109" width="13.33203125" style="1" customWidth="1"/>
    <col min="15110" max="15112" width="0" style="1" hidden="1" customWidth="1"/>
    <col min="15113" max="15113" width="8.1640625" style="1" customWidth="1"/>
    <col min="15114" max="15117" width="0" style="1" hidden="1" customWidth="1"/>
    <col min="15118" max="15118" width="13.33203125" style="1" customWidth="1"/>
    <col min="15119" max="15119" width="0" style="1" hidden="1" customWidth="1"/>
    <col min="15120" max="15121" width="13.33203125" style="1" customWidth="1"/>
    <col min="15122" max="15123" width="0" style="1" hidden="1" customWidth="1"/>
    <col min="15124" max="15124" width="9.6640625" style="1" bestFit="1" customWidth="1"/>
    <col min="15125" max="15359" width="8.83203125" style="1"/>
    <col min="15360" max="15360" width="5.6640625" style="1" customWidth="1"/>
    <col min="15361" max="15361" width="12.5" style="1" customWidth="1"/>
    <col min="15362" max="15362" width="39.33203125" style="1" customWidth="1"/>
    <col min="15363" max="15363" width="10.33203125" style="1" customWidth="1"/>
    <col min="15364" max="15365" width="13.33203125" style="1" customWidth="1"/>
    <col min="15366" max="15368" width="0" style="1" hidden="1" customWidth="1"/>
    <col min="15369" max="15369" width="8.1640625" style="1" customWidth="1"/>
    <col min="15370" max="15373" width="0" style="1" hidden="1" customWidth="1"/>
    <col min="15374" max="15374" width="13.33203125" style="1" customWidth="1"/>
    <col min="15375" max="15375" width="0" style="1" hidden="1" customWidth="1"/>
    <col min="15376" max="15377" width="13.33203125" style="1" customWidth="1"/>
    <col min="15378" max="15379" width="0" style="1" hidden="1" customWidth="1"/>
    <col min="15380" max="15380" width="9.6640625" style="1" bestFit="1" customWidth="1"/>
    <col min="15381" max="15615" width="8.83203125" style="1"/>
    <col min="15616" max="15616" width="5.6640625" style="1" customWidth="1"/>
    <col min="15617" max="15617" width="12.5" style="1" customWidth="1"/>
    <col min="15618" max="15618" width="39.33203125" style="1" customWidth="1"/>
    <col min="15619" max="15619" width="10.33203125" style="1" customWidth="1"/>
    <col min="15620" max="15621" width="13.33203125" style="1" customWidth="1"/>
    <col min="15622" max="15624" width="0" style="1" hidden="1" customWidth="1"/>
    <col min="15625" max="15625" width="8.1640625" style="1" customWidth="1"/>
    <col min="15626" max="15629" width="0" style="1" hidden="1" customWidth="1"/>
    <col min="15630" max="15630" width="13.33203125" style="1" customWidth="1"/>
    <col min="15631" max="15631" width="0" style="1" hidden="1" customWidth="1"/>
    <col min="15632" max="15633" width="13.33203125" style="1" customWidth="1"/>
    <col min="15634" max="15635" width="0" style="1" hidden="1" customWidth="1"/>
    <col min="15636" max="15636" width="9.6640625" style="1" bestFit="1" customWidth="1"/>
    <col min="15637" max="15871" width="8.83203125" style="1"/>
    <col min="15872" max="15872" width="5.6640625" style="1" customWidth="1"/>
    <col min="15873" max="15873" width="12.5" style="1" customWidth="1"/>
    <col min="15874" max="15874" width="39.33203125" style="1" customWidth="1"/>
    <col min="15875" max="15875" width="10.33203125" style="1" customWidth="1"/>
    <col min="15876" max="15877" width="13.33203125" style="1" customWidth="1"/>
    <col min="15878" max="15880" width="0" style="1" hidden="1" customWidth="1"/>
    <col min="15881" max="15881" width="8.1640625" style="1" customWidth="1"/>
    <col min="15882" max="15885" width="0" style="1" hidden="1" customWidth="1"/>
    <col min="15886" max="15886" width="13.33203125" style="1" customWidth="1"/>
    <col min="15887" max="15887" width="0" style="1" hidden="1" customWidth="1"/>
    <col min="15888" max="15889" width="13.33203125" style="1" customWidth="1"/>
    <col min="15890" max="15891" width="0" style="1" hidden="1" customWidth="1"/>
    <col min="15892" max="15892" width="9.6640625" style="1" bestFit="1" customWidth="1"/>
    <col min="15893" max="16127" width="8.83203125" style="1"/>
    <col min="16128" max="16128" width="5.6640625" style="1" customWidth="1"/>
    <col min="16129" max="16129" width="12.5" style="1" customWidth="1"/>
    <col min="16130" max="16130" width="39.33203125" style="1" customWidth="1"/>
    <col min="16131" max="16131" width="10.33203125" style="1" customWidth="1"/>
    <col min="16132" max="16133" width="13.33203125" style="1" customWidth="1"/>
    <col min="16134" max="16136" width="0" style="1" hidden="1" customWidth="1"/>
    <col min="16137" max="16137" width="8.1640625" style="1" customWidth="1"/>
    <col min="16138" max="16141" width="0" style="1" hidden="1" customWidth="1"/>
    <col min="16142" max="16142" width="13.33203125" style="1" customWidth="1"/>
    <col min="16143" max="16143" width="0" style="1" hidden="1" customWidth="1"/>
    <col min="16144" max="16145" width="13.33203125" style="1" customWidth="1"/>
    <col min="16146" max="16147" width="0" style="1" hidden="1" customWidth="1"/>
    <col min="16148" max="16148" width="9.6640625" style="1" bestFit="1" customWidth="1"/>
    <col min="16149" max="16384" width="8.83203125" style="1"/>
  </cols>
  <sheetData>
    <row r="1" spans="1:21" ht="26.25" customHeight="1" x14ac:dyDescent="0.2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21" ht="4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20</v>
      </c>
      <c r="G2" s="3" t="s">
        <v>21</v>
      </c>
      <c r="H2" s="3" t="s">
        <v>22</v>
      </c>
      <c r="I2" s="3" t="s">
        <v>21</v>
      </c>
      <c r="J2" s="3" t="s">
        <v>6</v>
      </c>
      <c r="K2" s="3" t="s">
        <v>23</v>
      </c>
      <c r="L2" s="3" t="s">
        <v>21</v>
      </c>
      <c r="M2" s="3" t="s">
        <v>24</v>
      </c>
      <c r="N2" s="3" t="s">
        <v>21</v>
      </c>
      <c r="O2" s="3" t="s">
        <v>25</v>
      </c>
      <c r="P2" s="3" t="s">
        <v>21</v>
      </c>
      <c r="Q2" s="3" t="s">
        <v>26</v>
      </c>
      <c r="R2" s="3" t="s">
        <v>140</v>
      </c>
      <c r="S2" s="1" t="s">
        <v>7</v>
      </c>
      <c r="T2" s="1" t="s">
        <v>8</v>
      </c>
    </row>
    <row r="3" spans="1:21" ht="12" x14ac:dyDescent="0.2">
      <c r="A3" s="4" t="s">
        <v>9</v>
      </c>
      <c r="B3" s="5"/>
      <c r="C3" s="5" t="s">
        <v>10</v>
      </c>
      <c r="D3" s="5"/>
      <c r="E3" s="6"/>
      <c r="F3" s="7"/>
      <c r="G3" s="7"/>
      <c r="H3" s="8"/>
      <c r="I3" s="7"/>
      <c r="J3" s="6"/>
      <c r="K3" s="7"/>
      <c r="L3" s="7"/>
      <c r="M3" s="7"/>
      <c r="N3" s="7"/>
      <c r="O3" s="7"/>
      <c r="P3" s="7"/>
      <c r="Q3" s="7"/>
      <c r="R3" s="7"/>
    </row>
    <row r="4" spans="1:21" ht="15" x14ac:dyDescent="0.2">
      <c r="A4" s="9">
        <v>1</v>
      </c>
      <c r="B4" s="10" t="s">
        <v>27</v>
      </c>
      <c r="C4" s="11" t="s">
        <v>28</v>
      </c>
      <c r="D4" s="10" t="s">
        <v>29</v>
      </c>
      <c r="E4" s="12">
        <v>68</v>
      </c>
      <c r="F4" s="13">
        <v>60000</v>
      </c>
      <c r="G4" s="13">
        <v>4050000</v>
      </c>
      <c r="H4" s="14">
        <v>60000</v>
      </c>
      <c r="I4" s="13">
        <v>4050000</v>
      </c>
      <c r="J4" s="12">
        <v>1</v>
      </c>
      <c r="K4" s="13">
        <v>60000</v>
      </c>
      <c r="L4" s="13">
        <v>4050000</v>
      </c>
      <c r="M4" s="13">
        <v>0</v>
      </c>
      <c r="N4" s="13">
        <v>0</v>
      </c>
      <c r="O4" s="13">
        <v>60000</v>
      </c>
      <c r="P4" s="13">
        <v>4050000</v>
      </c>
      <c r="Q4" s="13">
        <v>0</v>
      </c>
      <c r="R4" s="13">
        <f>E4*O4</f>
        <v>4080000</v>
      </c>
      <c r="U4" s="1" t="s">
        <v>175</v>
      </c>
    </row>
    <row r="5" spans="1:21" ht="15" x14ac:dyDescent="0.2">
      <c r="A5" s="9">
        <v>2</v>
      </c>
      <c r="B5" s="10" t="s">
        <v>27</v>
      </c>
      <c r="C5" s="11" t="s">
        <v>30</v>
      </c>
      <c r="D5" s="10" t="s">
        <v>31</v>
      </c>
      <c r="E5" s="12">
        <v>4</v>
      </c>
      <c r="F5" s="13">
        <v>150000</v>
      </c>
      <c r="G5" s="13">
        <v>600000</v>
      </c>
      <c r="H5" s="14">
        <v>150000</v>
      </c>
      <c r="I5" s="13">
        <v>600000</v>
      </c>
      <c r="J5" s="12">
        <v>1</v>
      </c>
      <c r="K5" s="13">
        <v>150000</v>
      </c>
      <c r="L5" s="13">
        <v>600000</v>
      </c>
      <c r="M5" s="13">
        <v>0</v>
      </c>
      <c r="N5" s="13">
        <v>0</v>
      </c>
      <c r="O5" s="13">
        <v>150000</v>
      </c>
      <c r="P5" s="13">
        <v>600000</v>
      </c>
      <c r="Q5" s="13">
        <v>0</v>
      </c>
      <c r="R5" s="13">
        <f t="shared" ref="R5:R43" si="0">E5*O5</f>
        <v>600000</v>
      </c>
      <c r="U5" s="1" t="s">
        <v>175</v>
      </c>
    </row>
    <row r="6" spans="1:21" ht="15" x14ac:dyDescent="0.2">
      <c r="A6" s="9">
        <v>3</v>
      </c>
      <c r="B6" s="10" t="s">
        <v>27</v>
      </c>
      <c r="C6" s="11" t="s">
        <v>32</v>
      </c>
      <c r="D6" s="10" t="s">
        <v>33</v>
      </c>
      <c r="E6" s="12">
        <v>8</v>
      </c>
      <c r="F6" s="13">
        <v>200000</v>
      </c>
      <c r="G6" s="13">
        <v>1600000</v>
      </c>
      <c r="H6" s="14">
        <v>200000</v>
      </c>
      <c r="I6" s="13">
        <v>1600000</v>
      </c>
      <c r="J6" s="12">
        <v>1</v>
      </c>
      <c r="K6" s="13">
        <v>200000</v>
      </c>
      <c r="L6" s="13">
        <v>1600000</v>
      </c>
      <c r="M6" s="13">
        <v>0</v>
      </c>
      <c r="N6" s="13">
        <v>0</v>
      </c>
      <c r="O6" s="13">
        <v>200000</v>
      </c>
      <c r="P6" s="13">
        <v>1600000</v>
      </c>
      <c r="Q6" s="13">
        <v>0</v>
      </c>
      <c r="R6" s="13">
        <f t="shared" si="0"/>
        <v>1600000</v>
      </c>
      <c r="U6" s="1" t="s">
        <v>175</v>
      </c>
    </row>
    <row r="7" spans="1:21" ht="15" x14ac:dyDescent="0.2">
      <c r="A7" s="9">
        <v>4</v>
      </c>
      <c r="B7" s="10" t="s">
        <v>34</v>
      </c>
      <c r="C7" s="11" t="s">
        <v>35</v>
      </c>
      <c r="D7" s="10" t="s">
        <v>36</v>
      </c>
      <c r="E7" s="12">
        <v>71</v>
      </c>
      <c r="F7" s="13">
        <v>930144</v>
      </c>
      <c r="G7" s="13">
        <v>66442976.352000006</v>
      </c>
      <c r="H7" s="14">
        <v>750000</v>
      </c>
      <c r="I7" s="13">
        <v>53574750.000000007</v>
      </c>
      <c r="J7" s="12">
        <v>1</v>
      </c>
      <c r="K7" s="13">
        <v>750000</v>
      </c>
      <c r="L7" s="13">
        <v>53574750.000000007</v>
      </c>
      <c r="M7" s="13">
        <v>0</v>
      </c>
      <c r="N7" s="13">
        <v>0</v>
      </c>
      <c r="O7" s="13">
        <v>750000</v>
      </c>
      <c r="P7" s="13">
        <v>53574750.000000007</v>
      </c>
      <c r="Q7" s="13">
        <v>-180144</v>
      </c>
      <c r="R7" s="13">
        <f t="shared" si="0"/>
        <v>53250000</v>
      </c>
      <c r="S7" s="1">
        <v>0</v>
      </c>
      <c r="T7" s="1">
        <v>0</v>
      </c>
      <c r="U7" s="1" t="s">
        <v>175</v>
      </c>
    </row>
    <row r="8" spans="1:21" ht="15" x14ac:dyDescent="0.2">
      <c r="A8" s="9">
        <v>5</v>
      </c>
      <c r="B8" s="10" t="s">
        <v>37</v>
      </c>
      <c r="C8" s="11" t="s">
        <v>38</v>
      </c>
      <c r="D8" s="10" t="s">
        <v>39</v>
      </c>
      <c r="E8" s="12">
        <v>637</v>
      </c>
      <c r="F8" s="13">
        <v>300</v>
      </c>
      <c r="G8" s="13">
        <v>191032.47930000001</v>
      </c>
      <c r="H8" s="14">
        <v>3000</v>
      </c>
      <c r="I8" s="13">
        <v>1910324.7930000001</v>
      </c>
      <c r="J8" s="12">
        <v>1</v>
      </c>
      <c r="K8" s="13">
        <v>3000</v>
      </c>
      <c r="L8" s="13">
        <v>1910324.7930000001</v>
      </c>
      <c r="M8" s="13">
        <v>0</v>
      </c>
      <c r="N8" s="13">
        <v>0</v>
      </c>
      <c r="O8" s="13">
        <v>3000</v>
      </c>
      <c r="P8" s="13">
        <v>1910324.7930000001</v>
      </c>
      <c r="Q8" s="13">
        <v>2700</v>
      </c>
      <c r="R8" s="13">
        <f t="shared" si="0"/>
        <v>1911000</v>
      </c>
      <c r="S8" s="1">
        <v>0</v>
      </c>
      <c r="T8" s="1">
        <v>0</v>
      </c>
      <c r="U8" s="1" t="s">
        <v>175</v>
      </c>
    </row>
    <row r="9" spans="1:21" ht="15" x14ac:dyDescent="0.2">
      <c r="A9" s="9">
        <v>6</v>
      </c>
      <c r="B9" s="10" t="s">
        <v>40</v>
      </c>
      <c r="C9" s="11" t="s">
        <v>41</v>
      </c>
      <c r="D9" s="10" t="s">
        <v>33</v>
      </c>
      <c r="E9" s="12">
        <v>4</v>
      </c>
      <c r="F9" s="13">
        <v>13500</v>
      </c>
      <c r="G9" s="13">
        <v>53136</v>
      </c>
      <c r="H9" s="14">
        <v>13500</v>
      </c>
      <c r="I9" s="13">
        <v>53136</v>
      </c>
      <c r="J9" s="12">
        <v>1</v>
      </c>
      <c r="K9" s="13">
        <v>13500</v>
      </c>
      <c r="L9" s="13">
        <v>53136</v>
      </c>
      <c r="M9" s="13">
        <v>0</v>
      </c>
      <c r="N9" s="13">
        <v>0</v>
      </c>
      <c r="O9" s="13">
        <v>13500</v>
      </c>
      <c r="P9" s="13">
        <v>53136</v>
      </c>
      <c r="Q9" s="13">
        <v>0</v>
      </c>
      <c r="R9" s="13">
        <f t="shared" si="0"/>
        <v>54000</v>
      </c>
      <c r="S9" s="1">
        <v>0</v>
      </c>
      <c r="T9" s="1">
        <v>0</v>
      </c>
      <c r="U9" s="1" t="s">
        <v>175</v>
      </c>
    </row>
    <row r="10" spans="1:21" ht="15" x14ac:dyDescent="0.2">
      <c r="A10" s="9">
        <v>7</v>
      </c>
      <c r="B10" s="10" t="s">
        <v>42</v>
      </c>
      <c r="C10" s="11" t="s">
        <v>43</v>
      </c>
      <c r="D10" s="10" t="s">
        <v>36</v>
      </c>
      <c r="E10" s="12">
        <v>51</v>
      </c>
      <c r="F10" s="13">
        <v>400000</v>
      </c>
      <c r="G10" s="13">
        <v>20360240.263999999</v>
      </c>
      <c r="H10" s="14">
        <v>350000</v>
      </c>
      <c r="I10" s="13">
        <v>17815210.230999999</v>
      </c>
      <c r="J10" s="12">
        <v>1</v>
      </c>
      <c r="K10" s="13">
        <v>350000</v>
      </c>
      <c r="L10" s="13">
        <v>17815210.230999999</v>
      </c>
      <c r="M10" s="13">
        <v>0</v>
      </c>
      <c r="N10" s="13">
        <v>0</v>
      </c>
      <c r="O10" s="13">
        <v>350000</v>
      </c>
      <c r="P10" s="13">
        <v>17815210.230999999</v>
      </c>
      <c r="Q10" s="13">
        <v>-50000</v>
      </c>
      <c r="R10" s="13">
        <f t="shared" si="0"/>
        <v>17850000</v>
      </c>
      <c r="S10" s="1">
        <v>0</v>
      </c>
      <c r="T10" s="1">
        <v>0</v>
      </c>
      <c r="U10" s="1" t="s">
        <v>175</v>
      </c>
    </row>
    <row r="11" spans="1:21" ht="15" x14ac:dyDescent="0.2">
      <c r="A11" s="9">
        <v>8</v>
      </c>
      <c r="B11" s="10" t="s">
        <v>44</v>
      </c>
      <c r="C11" s="11" t="s">
        <v>45</v>
      </c>
      <c r="D11" s="10" t="s">
        <v>39</v>
      </c>
      <c r="E11" s="12">
        <v>0</v>
      </c>
      <c r="F11" s="13">
        <v>30000</v>
      </c>
      <c r="G11" s="13">
        <v>0</v>
      </c>
      <c r="H11" s="14">
        <v>30000</v>
      </c>
      <c r="I11" s="13">
        <v>0</v>
      </c>
      <c r="J11" s="12">
        <v>1</v>
      </c>
      <c r="K11" s="13">
        <v>30000</v>
      </c>
      <c r="L11" s="13">
        <v>0</v>
      </c>
      <c r="M11" s="13">
        <v>0</v>
      </c>
      <c r="N11" s="13">
        <v>0</v>
      </c>
      <c r="O11" s="13">
        <v>30000</v>
      </c>
      <c r="P11" s="13">
        <v>0</v>
      </c>
      <c r="Q11" s="13">
        <v>0</v>
      </c>
      <c r="R11" s="13">
        <f t="shared" si="0"/>
        <v>0</v>
      </c>
      <c r="S11" s="1">
        <v>0</v>
      </c>
      <c r="T11" s="1">
        <v>0</v>
      </c>
      <c r="U11" s="1" t="s">
        <v>175</v>
      </c>
    </row>
    <row r="12" spans="1:21" ht="15" x14ac:dyDescent="0.2">
      <c r="A12" s="9">
        <v>9</v>
      </c>
      <c r="B12" s="10" t="s">
        <v>46</v>
      </c>
      <c r="C12" s="11" t="s">
        <v>47</v>
      </c>
      <c r="D12" s="10" t="s">
        <v>33</v>
      </c>
      <c r="E12" s="12">
        <v>2</v>
      </c>
      <c r="F12" s="13">
        <v>18000</v>
      </c>
      <c r="G12" s="13">
        <v>36000</v>
      </c>
      <c r="H12" s="14">
        <v>18000</v>
      </c>
      <c r="I12" s="13">
        <v>36000</v>
      </c>
      <c r="J12" s="12">
        <v>1</v>
      </c>
      <c r="K12" s="13">
        <v>18000</v>
      </c>
      <c r="L12" s="13">
        <v>36000</v>
      </c>
      <c r="M12" s="13">
        <v>0</v>
      </c>
      <c r="N12" s="13">
        <v>0</v>
      </c>
      <c r="O12" s="13">
        <v>18000</v>
      </c>
      <c r="P12" s="13">
        <v>36000</v>
      </c>
      <c r="Q12" s="13">
        <v>0</v>
      </c>
      <c r="R12" s="13">
        <f t="shared" si="0"/>
        <v>36000</v>
      </c>
      <c r="S12" s="1">
        <v>0</v>
      </c>
      <c r="T12" s="1">
        <v>0</v>
      </c>
      <c r="U12" s="1" t="s">
        <v>175</v>
      </c>
    </row>
    <row r="13" spans="1:21" ht="15" x14ac:dyDescent="0.2">
      <c r="A13" s="9">
        <v>10</v>
      </c>
      <c r="B13" s="10" t="s">
        <v>48</v>
      </c>
      <c r="C13" s="11" t="s">
        <v>49</v>
      </c>
      <c r="D13" s="10" t="s">
        <v>39</v>
      </c>
      <c r="E13" s="12">
        <v>1056</v>
      </c>
      <c r="F13" s="13">
        <v>2667</v>
      </c>
      <c r="G13" s="13">
        <v>2815131.6074700002</v>
      </c>
      <c r="H13" s="14">
        <v>3000</v>
      </c>
      <c r="I13" s="13">
        <v>3166627.23</v>
      </c>
      <c r="J13" s="12">
        <v>1</v>
      </c>
      <c r="K13" s="13">
        <v>3000</v>
      </c>
      <c r="L13" s="13">
        <v>3166627.23</v>
      </c>
      <c r="M13" s="13">
        <v>0</v>
      </c>
      <c r="N13" s="13">
        <v>0</v>
      </c>
      <c r="O13" s="13">
        <v>3000</v>
      </c>
      <c r="P13" s="13">
        <v>3166627.23</v>
      </c>
      <c r="Q13" s="13">
        <v>333</v>
      </c>
      <c r="R13" s="13">
        <f t="shared" si="0"/>
        <v>3168000</v>
      </c>
      <c r="S13" s="1">
        <v>0</v>
      </c>
      <c r="T13" s="1">
        <v>0</v>
      </c>
      <c r="U13" s="1" t="s">
        <v>175</v>
      </c>
    </row>
    <row r="14" spans="1:21" ht="15" x14ac:dyDescent="0.2">
      <c r="A14" s="9">
        <v>11</v>
      </c>
      <c r="B14" s="10" t="s">
        <v>50</v>
      </c>
      <c r="C14" s="11" t="s">
        <v>51</v>
      </c>
      <c r="D14" s="10" t="s">
        <v>33</v>
      </c>
      <c r="E14" s="12">
        <v>16</v>
      </c>
      <c r="F14" s="13">
        <v>10909</v>
      </c>
      <c r="G14" s="13">
        <v>174544</v>
      </c>
      <c r="H14" s="14">
        <v>31800</v>
      </c>
      <c r="I14" s="13">
        <v>508800</v>
      </c>
      <c r="J14" s="12">
        <v>1</v>
      </c>
      <c r="K14" s="13">
        <v>31800</v>
      </c>
      <c r="L14" s="13">
        <v>508800</v>
      </c>
      <c r="M14" s="13">
        <v>0</v>
      </c>
      <c r="N14" s="13">
        <v>0</v>
      </c>
      <c r="O14" s="13">
        <v>31800</v>
      </c>
      <c r="P14" s="13">
        <v>508800</v>
      </c>
      <c r="Q14" s="13">
        <v>20891</v>
      </c>
      <c r="R14" s="13">
        <f t="shared" si="0"/>
        <v>508800</v>
      </c>
      <c r="S14" s="1">
        <v>0</v>
      </c>
      <c r="T14" s="1">
        <v>0</v>
      </c>
      <c r="U14" s="1" t="s">
        <v>175</v>
      </c>
    </row>
    <row r="15" spans="1:21" ht="15" x14ac:dyDescent="0.2">
      <c r="A15" s="9">
        <v>12</v>
      </c>
      <c r="B15" s="10" t="s">
        <v>50</v>
      </c>
      <c r="C15" s="11" t="s">
        <v>52</v>
      </c>
      <c r="D15" s="10" t="s">
        <v>33</v>
      </c>
      <c r="E15" s="12">
        <v>8</v>
      </c>
      <c r="F15" s="13">
        <v>10909</v>
      </c>
      <c r="G15" s="13">
        <v>87272</v>
      </c>
      <c r="H15" s="14">
        <v>44700</v>
      </c>
      <c r="I15" s="13">
        <v>357600</v>
      </c>
      <c r="J15" s="12">
        <v>1</v>
      </c>
      <c r="K15" s="13">
        <v>44700</v>
      </c>
      <c r="L15" s="13">
        <v>357600</v>
      </c>
      <c r="M15" s="13">
        <v>0</v>
      </c>
      <c r="N15" s="13">
        <v>0</v>
      </c>
      <c r="O15" s="13">
        <v>44700</v>
      </c>
      <c r="P15" s="13">
        <v>357600</v>
      </c>
      <c r="Q15" s="13">
        <v>33791</v>
      </c>
      <c r="R15" s="13">
        <f t="shared" si="0"/>
        <v>357600</v>
      </c>
      <c r="S15" s="1">
        <v>0</v>
      </c>
      <c r="T15" s="1">
        <v>0</v>
      </c>
      <c r="U15" s="1" t="s">
        <v>175</v>
      </c>
    </row>
    <row r="16" spans="1:21" ht="15" x14ac:dyDescent="0.2">
      <c r="A16" s="9">
        <v>13</v>
      </c>
      <c r="B16" s="10" t="s">
        <v>53</v>
      </c>
      <c r="C16" s="11" t="s">
        <v>54</v>
      </c>
      <c r="D16" s="10" t="s">
        <v>29</v>
      </c>
      <c r="E16" s="12">
        <v>280</v>
      </c>
      <c r="F16" s="13">
        <v>8400</v>
      </c>
      <c r="G16" s="13">
        <v>2352000</v>
      </c>
      <c r="H16" s="14">
        <v>8400</v>
      </c>
      <c r="I16" s="13">
        <v>2352000</v>
      </c>
      <c r="J16" s="12">
        <v>1</v>
      </c>
      <c r="K16" s="13">
        <v>8400</v>
      </c>
      <c r="L16" s="13">
        <v>2352000</v>
      </c>
      <c r="M16" s="13">
        <v>0</v>
      </c>
      <c r="N16" s="13">
        <v>0</v>
      </c>
      <c r="O16" s="13">
        <v>8400</v>
      </c>
      <c r="P16" s="13">
        <v>2352000</v>
      </c>
      <c r="Q16" s="13">
        <v>0</v>
      </c>
      <c r="R16" s="13">
        <f t="shared" si="0"/>
        <v>2352000</v>
      </c>
      <c r="S16" s="1">
        <v>0</v>
      </c>
      <c r="T16" s="1">
        <v>0</v>
      </c>
      <c r="U16" s="1" t="s">
        <v>175</v>
      </c>
    </row>
    <row r="17" spans="1:21" ht="15" x14ac:dyDescent="0.2">
      <c r="A17" s="9">
        <v>14</v>
      </c>
      <c r="B17" s="10" t="s">
        <v>55</v>
      </c>
      <c r="C17" s="11" t="s">
        <v>56</v>
      </c>
      <c r="D17" s="10" t="s">
        <v>57</v>
      </c>
      <c r="E17" s="12">
        <v>30</v>
      </c>
      <c r="F17" s="13">
        <v>60000</v>
      </c>
      <c r="G17" s="13">
        <v>1800000</v>
      </c>
      <c r="H17" s="14">
        <v>600000</v>
      </c>
      <c r="I17" s="13">
        <v>18000000</v>
      </c>
      <c r="J17" s="12">
        <v>1</v>
      </c>
      <c r="K17" s="13">
        <v>600000</v>
      </c>
      <c r="L17" s="13">
        <v>18000000</v>
      </c>
      <c r="M17" s="13">
        <v>0</v>
      </c>
      <c r="N17" s="13">
        <v>0</v>
      </c>
      <c r="O17" s="13">
        <v>600000</v>
      </c>
      <c r="P17" s="13">
        <v>18000000</v>
      </c>
      <c r="Q17" s="13">
        <v>540000</v>
      </c>
      <c r="R17" s="13">
        <f t="shared" si="0"/>
        <v>18000000</v>
      </c>
      <c r="S17" s="1">
        <v>0</v>
      </c>
      <c r="T17" s="1">
        <v>0</v>
      </c>
      <c r="U17" s="1" t="s">
        <v>175</v>
      </c>
    </row>
    <row r="18" spans="1:21" ht="15" x14ac:dyDescent="0.2">
      <c r="A18" s="9">
        <v>15</v>
      </c>
      <c r="B18" s="10" t="s">
        <v>58</v>
      </c>
      <c r="C18" s="11" t="s">
        <v>59</v>
      </c>
      <c r="D18" s="10" t="s">
        <v>36</v>
      </c>
      <c r="E18" s="12">
        <v>0</v>
      </c>
      <c r="F18" s="13">
        <v>3409091</v>
      </c>
      <c r="G18" s="13">
        <v>227420.46061000001</v>
      </c>
      <c r="H18" s="14">
        <v>3300000</v>
      </c>
      <c r="I18" s="13">
        <v>220143.00000000003</v>
      </c>
      <c r="J18" s="12">
        <v>1</v>
      </c>
      <c r="K18" s="13">
        <v>3300000</v>
      </c>
      <c r="L18" s="13">
        <v>220143.00000000003</v>
      </c>
      <c r="M18" s="13">
        <v>0</v>
      </c>
      <c r="N18" s="13">
        <v>0</v>
      </c>
      <c r="O18" s="13">
        <v>3300000</v>
      </c>
      <c r="P18" s="13">
        <v>220143.00000000003</v>
      </c>
      <c r="Q18" s="13">
        <v>-109091</v>
      </c>
      <c r="R18" s="13">
        <f t="shared" si="0"/>
        <v>0</v>
      </c>
      <c r="S18" s="1">
        <v>0</v>
      </c>
      <c r="T18" s="1">
        <v>0</v>
      </c>
      <c r="U18" s="1" t="s">
        <v>175</v>
      </c>
    </row>
    <row r="19" spans="1:21" ht="15" x14ac:dyDescent="0.2">
      <c r="A19" s="9">
        <v>16</v>
      </c>
      <c r="B19" s="10" t="s">
        <v>60</v>
      </c>
      <c r="C19" s="11" t="s">
        <v>61</v>
      </c>
      <c r="D19" s="10" t="s">
        <v>62</v>
      </c>
      <c r="E19" s="12">
        <v>878</v>
      </c>
      <c r="F19" s="13">
        <v>6233</v>
      </c>
      <c r="G19" s="13">
        <v>5474062.9452729989</v>
      </c>
      <c r="H19" s="14">
        <v>90000</v>
      </c>
      <c r="I19" s="13">
        <v>79041499.289999992</v>
      </c>
      <c r="J19" s="12">
        <v>1</v>
      </c>
      <c r="K19" s="13">
        <v>90000</v>
      </c>
      <c r="L19" s="13">
        <v>79041499.289999992</v>
      </c>
      <c r="M19" s="13">
        <v>0</v>
      </c>
      <c r="N19" s="13">
        <v>0</v>
      </c>
      <c r="O19" s="13">
        <v>90000</v>
      </c>
      <c r="P19" s="13">
        <v>79041499.289999992</v>
      </c>
      <c r="Q19" s="13">
        <v>83767</v>
      </c>
      <c r="R19" s="13">
        <f t="shared" si="0"/>
        <v>79020000</v>
      </c>
      <c r="S19" s="1">
        <v>0</v>
      </c>
      <c r="T19" s="1">
        <v>0</v>
      </c>
      <c r="U19" s="1" t="s">
        <v>175</v>
      </c>
    </row>
    <row r="20" spans="1:21" ht="15" x14ac:dyDescent="0.2">
      <c r="A20" s="9">
        <v>17</v>
      </c>
      <c r="B20" s="10" t="s">
        <v>63</v>
      </c>
      <c r="C20" s="11" t="s">
        <v>64</v>
      </c>
      <c r="D20" s="10" t="s">
        <v>33</v>
      </c>
      <c r="E20" s="12">
        <v>12</v>
      </c>
      <c r="F20" s="13">
        <v>3000</v>
      </c>
      <c r="G20" s="13">
        <v>36000</v>
      </c>
      <c r="H20" s="14">
        <v>15000</v>
      </c>
      <c r="I20" s="13">
        <v>180000</v>
      </c>
      <c r="J20" s="12">
        <v>1</v>
      </c>
      <c r="K20" s="13">
        <v>15000</v>
      </c>
      <c r="L20" s="13">
        <v>180000</v>
      </c>
      <c r="M20" s="13">
        <v>0</v>
      </c>
      <c r="N20" s="13">
        <v>0</v>
      </c>
      <c r="O20" s="13">
        <v>15000</v>
      </c>
      <c r="P20" s="13">
        <v>180000</v>
      </c>
      <c r="Q20" s="13">
        <v>12000</v>
      </c>
      <c r="R20" s="13">
        <f t="shared" si="0"/>
        <v>180000</v>
      </c>
      <c r="S20" s="1">
        <v>0</v>
      </c>
      <c r="T20" s="1">
        <v>0</v>
      </c>
      <c r="U20" s="1" t="s">
        <v>175</v>
      </c>
    </row>
    <row r="21" spans="1:21" ht="15" x14ac:dyDescent="0.2">
      <c r="A21" s="9">
        <v>18</v>
      </c>
      <c r="B21" s="10" t="s">
        <v>65</v>
      </c>
      <c r="C21" s="11" t="s">
        <v>66</v>
      </c>
      <c r="D21" s="10" t="s">
        <v>39</v>
      </c>
      <c r="E21" s="12">
        <v>0</v>
      </c>
      <c r="F21" s="13">
        <v>118000</v>
      </c>
      <c r="G21" s="13">
        <v>0</v>
      </c>
      <c r="H21" s="14">
        <v>120000</v>
      </c>
      <c r="I21" s="13">
        <v>0</v>
      </c>
      <c r="J21" s="12">
        <v>1</v>
      </c>
      <c r="K21" s="13">
        <v>120000</v>
      </c>
      <c r="L21" s="13">
        <v>0</v>
      </c>
      <c r="M21" s="13">
        <v>0</v>
      </c>
      <c r="N21" s="13">
        <v>0</v>
      </c>
      <c r="O21" s="13">
        <v>120000</v>
      </c>
      <c r="P21" s="13">
        <v>0</v>
      </c>
      <c r="Q21" s="13">
        <v>2000</v>
      </c>
      <c r="R21" s="13">
        <f t="shared" si="0"/>
        <v>0</v>
      </c>
      <c r="S21" s="1">
        <v>0</v>
      </c>
      <c r="T21" s="1">
        <v>0</v>
      </c>
      <c r="U21" s="1" t="s">
        <v>175</v>
      </c>
    </row>
    <row r="22" spans="1:21" ht="15" x14ac:dyDescent="0.2">
      <c r="A22" s="9">
        <v>19</v>
      </c>
      <c r="B22" s="10" t="s">
        <v>67</v>
      </c>
      <c r="C22" s="11" t="s">
        <v>68</v>
      </c>
      <c r="D22" s="10" t="s">
        <v>39</v>
      </c>
      <c r="E22" s="12">
        <v>0</v>
      </c>
      <c r="F22" s="13">
        <v>20278</v>
      </c>
      <c r="G22" s="13">
        <v>764.88616000000002</v>
      </c>
      <c r="H22" s="14">
        <v>100000</v>
      </c>
      <c r="I22" s="13">
        <v>3772.0000000000005</v>
      </c>
      <c r="J22" s="12">
        <v>1</v>
      </c>
      <c r="K22" s="13">
        <v>100000</v>
      </c>
      <c r="L22" s="13">
        <v>3772.0000000000005</v>
      </c>
      <c r="M22" s="13">
        <v>0</v>
      </c>
      <c r="N22" s="13">
        <v>0</v>
      </c>
      <c r="O22" s="13">
        <v>100000</v>
      </c>
      <c r="P22" s="13">
        <v>3772.0000000000005</v>
      </c>
      <c r="Q22" s="13">
        <v>79722</v>
      </c>
      <c r="R22" s="13">
        <f t="shared" si="0"/>
        <v>0</v>
      </c>
      <c r="S22" s="1">
        <v>0</v>
      </c>
      <c r="T22" s="1">
        <v>0</v>
      </c>
      <c r="U22" s="1" t="s">
        <v>175</v>
      </c>
    </row>
    <row r="23" spans="1:21" ht="15" x14ac:dyDescent="0.2">
      <c r="A23" s="9">
        <v>20</v>
      </c>
      <c r="B23" s="10" t="s">
        <v>69</v>
      </c>
      <c r="C23" s="11" t="s">
        <v>70</v>
      </c>
      <c r="D23" s="10" t="s">
        <v>33</v>
      </c>
      <c r="E23" s="12">
        <v>690</v>
      </c>
      <c r="F23" s="13">
        <v>2000</v>
      </c>
      <c r="G23" s="13">
        <v>1380000</v>
      </c>
      <c r="H23" s="14">
        <v>15000</v>
      </c>
      <c r="I23" s="13">
        <v>10350000</v>
      </c>
      <c r="J23" s="12">
        <v>1</v>
      </c>
      <c r="K23" s="13">
        <v>15000</v>
      </c>
      <c r="L23" s="13">
        <v>10350000</v>
      </c>
      <c r="M23" s="13">
        <v>0</v>
      </c>
      <c r="N23" s="13">
        <v>0</v>
      </c>
      <c r="O23" s="13">
        <v>15000</v>
      </c>
      <c r="P23" s="13">
        <v>10350000</v>
      </c>
      <c r="Q23" s="13">
        <v>13000</v>
      </c>
      <c r="R23" s="13">
        <f t="shared" si="0"/>
        <v>10350000</v>
      </c>
      <c r="S23" s="1">
        <v>0</v>
      </c>
      <c r="T23" s="1">
        <v>0</v>
      </c>
      <c r="U23" s="1" t="s">
        <v>175</v>
      </c>
    </row>
    <row r="24" spans="1:21" ht="15" x14ac:dyDescent="0.2">
      <c r="A24" s="9">
        <v>21</v>
      </c>
      <c r="B24" s="10" t="s">
        <v>71</v>
      </c>
      <c r="C24" s="11" t="s">
        <v>72</v>
      </c>
      <c r="D24" s="10" t="s">
        <v>33</v>
      </c>
      <c r="E24" s="12">
        <v>2</v>
      </c>
      <c r="F24" s="13">
        <v>121667</v>
      </c>
      <c r="G24" s="13">
        <v>194667.2</v>
      </c>
      <c r="H24" s="14">
        <v>250000</v>
      </c>
      <c r="I24" s="13">
        <v>400000</v>
      </c>
      <c r="J24" s="12">
        <v>1</v>
      </c>
      <c r="K24" s="13">
        <v>250000</v>
      </c>
      <c r="L24" s="13">
        <v>400000</v>
      </c>
      <c r="M24" s="13">
        <v>0</v>
      </c>
      <c r="N24" s="13">
        <v>0</v>
      </c>
      <c r="O24" s="13">
        <v>250000</v>
      </c>
      <c r="P24" s="13">
        <v>400000</v>
      </c>
      <c r="Q24" s="13">
        <v>128333</v>
      </c>
      <c r="R24" s="13">
        <f t="shared" si="0"/>
        <v>500000</v>
      </c>
      <c r="S24" s="1">
        <v>0</v>
      </c>
      <c r="T24" s="1">
        <v>0</v>
      </c>
      <c r="U24" s="1" t="s">
        <v>175</v>
      </c>
    </row>
    <row r="25" spans="1:21" ht="15" x14ac:dyDescent="0.2">
      <c r="A25" s="9">
        <v>22</v>
      </c>
      <c r="B25" s="10" t="s">
        <v>73</v>
      </c>
      <c r="C25" s="11" t="s">
        <v>74</v>
      </c>
      <c r="D25" s="10" t="s">
        <v>33</v>
      </c>
      <c r="E25" s="12">
        <v>0</v>
      </c>
      <c r="F25" s="13">
        <v>130000</v>
      </c>
      <c r="G25" s="13">
        <v>62400</v>
      </c>
      <c r="H25" s="14">
        <v>350000</v>
      </c>
      <c r="I25" s="13">
        <v>168000</v>
      </c>
      <c r="J25" s="12">
        <v>1</v>
      </c>
      <c r="K25" s="13">
        <v>350000</v>
      </c>
      <c r="L25" s="13">
        <v>168000</v>
      </c>
      <c r="M25" s="13">
        <v>0</v>
      </c>
      <c r="N25" s="13">
        <v>0</v>
      </c>
      <c r="O25" s="13">
        <v>350000</v>
      </c>
      <c r="P25" s="13">
        <v>168000</v>
      </c>
      <c r="Q25" s="13">
        <v>220000</v>
      </c>
      <c r="R25" s="13">
        <f t="shared" si="0"/>
        <v>0</v>
      </c>
      <c r="S25" s="1">
        <v>0</v>
      </c>
      <c r="T25" s="1">
        <v>0</v>
      </c>
      <c r="U25" s="1" t="s">
        <v>175</v>
      </c>
    </row>
    <row r="26" spans="1:21" ht="15" x14ac:dyDescent="0.2">
      <c r="A26" s="9">
        <v>23</v>
      </c>
      <c r="B26" s="10" t="s">
        <v>75</v>
      </c>
      <c r="C26" s="11" t="s">
        <v>76</v>
      </c>
      <c r="D26" s="10" t="s">
        <v>77</v>
      </c>
      <c r="E26" s="12">
        <v>11763</v>
      </c>
      <c r="F26" s="13">
        <v>12</v>
      </c>
      <c r="G26" s="13">
        <v>141152.92619999999</v>
      </c>
      <c r="H26" s="14">
        <v>15</v>
      </c>
      <c r="I26" s="13">
        <v>176441.15774999998</v>
      </c>
      <c r="J26" s="12">
        <v>1</v>
      </c>
      <c r="K26" s="13">
        <v>15</v>
      </c>
      <c r="L26" s="13">
        <v>176441.15774999998</v>
      </c>
      <c r="M26" s="13">
        <v>0</v>
      </c>
      <c r="N26" s="13">
        <v>0</v>
      </c>
      <c r="O26" s="13">
        <v>15</v>
      </c>
      <c r="P26" s="13">
        <v>176441.15774999998</v>
      </c>
      <c r="Q26" s="13">
        <v>3</v>
      </c>
      <c r="R26" s="13">
        <f t="shared" si="0"/>
        <v>176445</v>
      </c>
      <c r="S26" s="1">
        <v>0</v>
      </c>
      <c r="T26" s="1">
        <v>0</v>
      </c>
      <c r="U26" s="1" t="s">
        <v>175</v>
      </c>
    </row>
    <row r="27" spans="1:21" ht="15" x14ac:dyDescent="0.2">
      <c r="A27" s="9">
        <v>24</v>
      </c>
      <c r="B27" s="10" t="s">
        <v>78</v>
      </c>
      <c r="C27" s="11" t="s">
        <v>79</v>
      </c>
      <c r="D27" s="10" t="s">
        <v>39</v>
      </c>
      <c r="E27" s="12">
        <v>1109</v>
      </c>
      <c r="F27" s="13">
        <v>11200</v>
      </c>
      <c r="G27" s="13">
        <v>12417042.164799999</v>
      </c>
      <c r="H27" s="14">
        <v>30000</v>
      </c>
      <c r="I27" s="13">
        <v>33259934.370000001</v>
      </c>
      <c r="J27" s="12">
        <v>1</v>
      </c>
      <c r="K27" s="13">
        <v>30000</v>
      </c>
      <c r="L27" s="13">
        <v>33259934.370000001</v>
      </c>
      <c r="M27" s="13">
        <v>0</v>
      </c>
      <c r="N27" s="13">
        <v>0</v>
      </c>
      <c r="O27" s="13">
        <v>30000</v>
      </c>
      <c r="P27" s="13">
        <v>33259934.370000001</v>
      </c>
      <c r="Q27" s="13">
        <v>18800</v>
      </c>
      <c r="R27" s="13">
        <f t="shared" si="0"/>
        <v>33270000</v>
      </c>
      <c r="S27" s="1">
        <v>0</v>
      </c>
      <c r="T27" s="1">
        <v>0</v>
      </c>
      <c r="U27" s="1" t="s">
        <v>175</v>
      </c>
    </row>
    <row r="28" spans="1:21" ht="15" x14ac:dyDescent="0.2">
      <c r="A28" s="9">
        <v>25</v>
      </c>
      <c r="B28" s="10" t="s">
        <v>80</v>
      </c>
      <c r="C28" s="11" t="s">
        <v>81</v>
      </c>
      <c r="D28" s="10" t="s">
        <v>39</v>
      </c>
      <c r="E28" s="12">
        <v>0</v>
      </c>
      <c r="F28" s="13">
        <v>100000</v>
      </c>
      <c r="G28" s="13">
        <v>0</v>
      </c>
      <c r="H28" s="14">
        <v>100000</v>
      </c>
      <c r="I28" s="13">
        <v>0</v>
      </c>
      <c r="J28" s="12">
        <v>1</v>
      </c>
      <c r="K28" s="13">
        <v>100000</v>
      </c>
      <c r="L28" s="13">
        <v>0</v>
      </c>
      <c r="M28" s="13">
        <v>0</v>
      </c>
      <c r="N28" s="13">
        <v>0</v>
      </c>
      <c r="O28" s="13">
        <v>100000</v>
      </c>
      <c r="P28" s="13">
        <v>0</v>
      </c>
      <c r="Q28" s="13">
        <v>0</v>
      </c>
      <c r="R28" s="13">
        <f t="shared" si="0"/>
        <v>0</v>
      </c>
      <c r="S28" s="1">
        <v>0</v>
      </c>
      <c r="T28" s="1">
        <v>0</v>
      </c>
      <c r="U28" s="1" t="s">
        <v>175</v>
      </c>
    </row>
    <row r="29" spans="1:21" ht="15" x14ac:dyDescent="0.2">
      <c r="A29" s="9">
        <v>26</v>
      </c>
      <c r="B29" s="10" t="s">
        <v>82</v>
      </c>
      <c r="C29" s="11" t="s">
        <v>83</v>
      </c>
      <c r="D29" s="10" t="s">
        <v>84</v>
      </c>
      <c r="E29" s="12">
        <v>0</v>
      </c>
      <c r="F29" s="13">
        <v>53333</v>
      </c>
      <c r="G29" s="13">
        <v>1014.6069920000001</v>
      </c>
      <c r="H29" s="14">
        <v>120000</v>
      </c>
      <c r="I29" s="13">
        <v>2282.88</v>
      </c>
      <c r="J29" s="12">
        <v>1</v>
      </c>
      <c r="K29" s="13">
        <v>120000</v>
      </c>
      <c r="L29" s="13">
        <v>2282.88</v>
      </c>
      <c r="M29" s="13">
        <v>0</v>
      </c>
      <c r="N29" s="13">
        <v>0</v>
      </c>
      <c r="O29" s="13">
        <v>120000</v>
      </c>
      <c r="P29" s="13">
        <v>2282.88</v>
      </c>
      <c r="Q29" s="13">
        <v>66667</v>
      </c>
      <c r="R29" s="13">
        <f t="shared" si="0"/>
        <v>0</v>
      </c>
      <c r="S29" s="1">
        <v>0</v>
      </c>
      <c r="T29" s="1">
        <v>0</v>
      </c>
      <c r="U29" s="1" t="s">
        <v>175</v>
      </c>
    </row>
    <row r="30" spans="1:21" ht="15" x14ac:dyDescent="0.2">
      <c r="A30" s="9">
        <v>27</v>
      </c>
      <c r="B30" s="10" t="s">
        <v>85</v>
      </c>
      <c r="C30" s="11" t="s">
        <v>86</v>
      </c>
      <c r="D30" s="10" t="s">
        <v>29</v>
      </c>
      <c r="E30" s="12">
        <v>220</v>
      </c>
      <c r="F30" s="13">
        <v>7500</v>
      </c>
      <c r="G30" s="13">
        <v>1650000</v>
      </c>
      <c r="H30" s="14">
        <v>7500</v>
      </c>
      <c r="I30" s="13">
        <v>1650000</v>
      </c>
      <c r="J30" s="12">
        <v>1</v>
      </c>
      <c r="K30" s="13">
        <v>7500</v>
      </c>
      <c r="L30" s="13">
        <v>1650000</v>
      </c>
      <c r="M30" s="13">
        <v>0</v>
      </c>
      <c r="N30" s="13">
        <v>0</v>
      </c>
      <c r="O30" s="13">
        <v>7500</v>
      </c>
      <c r="P30" s="13">
        <v>1650000</v>
      </c>
      <c r="Q30" s="13">
        <v>0</v>
      </c>
      <c r="R30" s="13">
        <f t="shared" si="0"/>
        <v>1650000</v>
      </c>
      <c r="S30" s="1">
        <v>0</v>
      </c>
      <c r="T30" s="1">
        <v>0</v>
      </c>
      <c r="U30" s="1" t="s">
        <v>175</v>
      </c>
    </row>
    <row r="31" spans="1:21" ht="15" x14ac:dyDescent="0.2">
      <c r="A31" s="9">
        <v>28</v>
      </c>
      <c r="B31" s="10" t="s">
        <v>87</v>
      </c>
      <c r="C31" s="11" t="s">
        <v>88</v>
      </c>
      <c r="D31" s="10" t="s">
        <v>29</v>
      </c>
      <c r="E31" s="12">
        <v>73</v>
      </c>
      <c r="F31" s="13">
        <v>33545</v>
      </c>
      <c r="G31" s="13">
        <v>2439392.4</v>
      </c>
      <c r="H31" s="14">
        <v>60800</v>
      </c>
      <c r="I31" s="13">
        <v>4421376</v>
      </c>
      <c r="J31" s="12">
        <v>1</v>
      </c>
      <c r="K31" s="13">
        <v>60800</v>
      </c>
      <c r="L31" s="13">
        <v>4421376</v>
      </c>
      <c r="M31" s="13">
        <v>0</v>
      </c>
      <c r="N31" s="13">
        <v>0</v>
      </c>
      <c r="O31" s="13">
        <v>60800</v>
      </c>
      <c r="P31" s="13">
        <v>4421376</v>
      </c>
      <c r="Q31" s="13">
        <v>27255</v>
      </c>
      <c r="R31" s="13">
        <f t="shared" si="0"/>
        <v>4438400</v>
      </c>
      <c r="S31" s="1">
        <v>0</v>
      </c>
      <c r="T31" s="1">
        <v>0</v>
      </c>
      <c r="U31" s="1" t="s">
        <v>175</v>
      </c>
    </row>
    <row r="32" spans="1:21" ht="15" x14ac:dyDescent="0.2">
      <c r="A32" s="9">
        <v>29</v>
      </c>
      <c r="B32" s="10" t="s">
        <v>89</v>
      </c>
      <c r="C32" s="11" t="s">
        <v>90</v>
      </c>
      <c r="D32" s="10" t="s">
        <v>39</v>
      </c>
      <c r="E32" s="12">
        <v>16</v>
      </c>
      <c r="F32" s="13">
        <v>25000</v>
      </c>
      <c r="G32" s="13">
        <v>405025</v>
      </c>
      <c r="H32" s="14">
        <v>25000</v>
      </c>
      <c r="I32" s="13">
        <v>405025</v>
      </c>
      <c r="J32" s="12">
        <v>1</v>
      </c>
      <c r="K32" s="13">
        <v>25000</v>
      </c>
      <c r="L32" s="13">
        <v>405025</v>
      </c>
      <c r="M32" s="13">
        <v>0</v>
      </c>
      <c r="N32" s="13">
        <v>0</v>
      </c>
      <c r="O32" s="13">
        <v>25000</v>
      </c>
      <c r="P32" s="13">
        <v>405025</v>
      </c>
      <c r="Q32" s="13">
        <v>0</v>
      </c>
      <c r="R32" s="13">
        <f t="shared" si="0"/>
        <v>400000</v>
      </c>
      <c r="S32" s="1">
        <v>0</v>
      </c>
      <c r="T32" s="1">
        <v>0</v>
      </c>
      <c r="U32" s="1" t="s">
        <v>175</v>
      </c>
    </row>
    <row r="33" spans="1:21" ht="15" x14ac:dyDescent="0.2">
      <c r="A33" s="9">
        <v>30</v>
      </c>
      <c r="B33" s="10" t="s">
        <v>91</v>
      </c>
      <c r="C33" s="11" t="s">
        <v>90</v>
      </c>
      <c r="D33" s="10" t="s">
        <v>39</v>
      </c>
      <c r="E33" s="12">
        <v>0</v>
      </c>
      <c r="F33" s="13">
        <v>25000</v>
      </c>
      <c r="G33" s="13">
        <v>12300</v>
      </c>
      <c r="H33" s="14">
        <v>25000</v>
      </c>
      <c r="I33" s="13">
        <v>12300</v>
      </c>
      <c r="J33" s="12">
        <v>1</v>
      </c>
      <c r="K33" s="13">
        <v>25000</v>
      </c>
      <c r="L33" s="13">
        <v>12300</v>
      </c>
      <c r="M33" s="13">
        <v>0</v>
      </c>
      <c r="N33" s="13">
        <v>0</v>
      </c>
      <c r="O33" s="13">
        <v>25000</v>
      </c>
      <c r="P33" s="13">
        <v>12300</v>
      </c>
      <c r="Q33" s="13">
        <v>0</v>
      </c>
      <c r="R33" s="13">
        <f t="shared" si="0"/>
        <v>0</v>
      </c>
      <c r="S33" s="1">
        <v>0</v>
      </c>
      <c r="T33" s="1">
        <v>0</v>
      </c>
      <c r="U33" s="1" t="s">
        <v>175</v>
      </c>
    </row>
    <row r="34" spans="1:21" ht="15" x14ac:dyDescent="0.2">
      <c r="A34" s="9">
        <v>31</v>
      </c>
      <c r="B34" s="10" t="s">
        <v>92</v>
      </c>
      <c r="C34" s="11" t="s">
        <v>93</v>
      </c>
      <c r="D34" s="10" t="s">
        <v>62</v>
      </c>
      <c r="E34" s="12">
        <v>244</v>
      </c>
      <c r="F34" s="13">
        <v>54423</v>
      </c>
      <c r="G34" s="13">
        <v>13304579.104530001</v>
      </c>
      <c r="H34" s="14">
        <v>90000</v>
      </c>
      <c r="I34" s="13">
        <v>22001949.900000002</v>
      </c>
      <c r="J34" s="12">
        <v>1</v>
      </c>
      <c r="K34" s="13">
        <v>90000</v>
      </c>
      <c r="L34" s="13">
        <v>22001949.900000002</v>
      </c>
      <c r="M34" s="13">
        <v>0</v>
      </c>
      <c r="N34" s="13">
        <v>0</v>
      </c>
      <c r="O34" s="13">
        <v>90000</v>
      </c>
      <c r="P34" s="13">
        <v>22001949.900000002</v>
      </c>
      <c r="Q34" s="13">
        <v>35577</v>
      </c>
      <c r="R34" s="13">
        <f t="shared" si="0"/>
        <v>21960000</v>
      </c>
      <c r="S34" s="1">
        <v>0</v>
      </c>
      <c r="T34" s="1">
        <v>0</v>
      </c>
      <c r="U34" s="1" t="s">
        <v>175</v>
      </c>
    </row>
    <row r="35" spans="1:21" ht="15" x14ac:dyDescent="0.2">
      <c r="A35" s="9">
        <v>32</v>
      </c>
      <c r="B35" s="10" t="s">
        <v>94</v>
      </c>
      <c r="C35" s="11" t="s">
        <v>95</v>
      </c>
      <c r="D35" s="10" t="s">
        <v>57</v>
      </c>
      <c r="E35" s="12">
        <v>249</v>
      </c>
      <c r="F35" s="13">
        <v>4000</v>
      </c>
      <c r="G35" s="13">
        <v>996142.28000000014</v>
      </c>
      <c r="H35" s="14">
        <v>4000</v>
      </c>
      <c r="I35" s="13">
        <v>996142.28000000014</v>
      </c>
      <c r="J35" s="12">
        <v>1</v>
      </c>
      <c r="K35" s="13">
        <v>4000</v>
      </c>
      <c r="L35" s="13">
        <v>996142.28000000014</v>
      </c>
      <c r="M35" s="13">
        <v>0</v>
      </c>
      <c r="N35" s="13">
        <v>0</v>
      </c>
      <c r="O35" s="13">
        <v>4000</v>
      </c>
      <c r="P35" s="13">
        <v>996142.28000000014</v>
      </c>
      <c r="Q35" s="13">
        <v>0</v>
      </c>
      <c r="R35" s="13">
        <f t="shared" si="0"/>
        <v>996000</v>
      </c>
      <c r="S35" s="1">
        <v>0</v>
      </c>
      <c r="T35" s="1">
        <v>0</v>
      </c>
      <c r="U35" s="1" t="s">
        <v>175</v>
      </c>
    </row>
    <row r="36" spans="1:21" ht="15" x14ac:dyDescent="0.2">
      <c r="A36" s="9">
        <v>33</v>
      </c>
      <c r="B36" s="10" t="s">
        <v>96</v>
      </c>
      <c r="C36" s="11" t="s">
        <v>97</v>
      </c>
      <c r="D36" s="10" t="s">
        <v>29</v>
      </c>
      <c r="E36" s="12">
        <v>0</v>
      </c>
      <c r="F36" s="13">
        <v>50000</v>
      </c>
      <c r="G36" s="13">
        <v>0</v>
      </c>
      <c r="H36" s="14">
        <v>60000</v>
      </c>
      <c r="I36" s="13">
        <v>0</v>
      </c>
      <c r="J36" s="12">
        <v>1</v>
      </c>
      <c r="K36" s="13">
        <v>60000</v>
      </c>
      <c r="L36" s="13">
        <v>0</v>
      </c>
      <c r="M36" s="13">
        <v>0</v>
      </c>
      <c r="N36" s="13">
        <v>0</v>
      </c>
      <c r="O36" s="13">
        <v>60000</v>
      </c>
      <c r="P36" s="13">
        <v>0</v>
      </c>
      <c r="Q36" s="13">
        <v>10000</v>
      </c>
      <c r="R36" s="13">
        <f t="shared" si="0"/>
        <v>0</v>
      </c>
      <c r="S36" s="1">
        <v>0</v>
      </c>
      <c r="T36" s="1">
        <v>0</v>
      </c>
      <c r="U36" s="1" t="s">
        <v>175</v>
      </c>
    </row>
    <row r="37" spans="1:21" ht="15" x14ac:dyDescent="0.2">
      <c r="A37" s="9">
        <v>34</v>
      </c>
      <c r="B37" s="10" t="s">
        <v>98</v>
      </c>
      <c r="C37" s="11" t="s">
        <v>99</v>
      </c>
      <c r="D37" s="10" t="s">
        <v>62</v>
      </c>
      <c r="E37" s="12">
        <v>230</v>
      </c>
      <c r="F37" s="13">
        <v>84000</v>
      </c>
      <c r="G37" s="13">
        <v>19320000</v>
      </c>
      <c r="H37" s="14">
        <v>190000</v>
      </c>
      <c r="I37" s="13">
        <v>43700000</v>
      </c>
      <c r="J37" s="12">
        <v>1</v>
      </c>
      <c r="K37" s="13">
        <v>190000</v>
      </c>
      <c r="L37" s="13">
        <v>43700000</v>
      </c>
      <c r="M37" s="13">
        <v>0</v>
      </c>
      <c r="N37" s="13">
        <v>0</v>
      </c>
      <c r="O37" s="13">
        <v>190000</v>
      </c>
      <c r="P37" s="13">
        <v>43700000</v>
      </c>
      <c r="Q37" s="13">
        <v>106000</v>
      </c>
      <c r="R37" s="13">
        <f t="shared" si="0"/>
        <v>43700000</v>
      </c>
      <c r="S37" s="1">
        <v>0</v>
      </c>
      <c r="T37" s="1">
        <v>0</v>
      </c>
      <c r="U37" s="1" t="s">
        <v>175</v>
      </c>
    </row>
    <row r="38" spans="1:21" ht="15" x14ac:dyDescent="0.2">
      <c r="A38" s="9">
        <v>35</v>
      </c>
      <c r="B38" s="10" t="s">
        <v>100</v>
      </c>
      <c r="C38" s="11" t="s">
        <v>101</v>
      </c>
      <c r="D38" s="10" t="s">
        <v>39</v>
      </c>
      <c r="E38" s="12">
        <v>18</v>
      </c>
      <c r="F38" s="13">
        <v>19250</v>
      </c>
      <c r="G38" s="13">
        <v>348559.75</v>
      </c>
      <c r="H38" s="14">
        <v>19250</v>
      </c>
      <c r="I38" s="13">
        <v>348559.75</v>
      </c>
      <c r="J38" s="12">
        <v>1</v>
      </c>
      <c r="K38" s="13">
        <v>19250</v>
      </c>
      <c r="L38" s="13">
        <v>348559.75</v>
      </c>
      <c r="M38" s="13">
        <v>0</v>
      </c>
      <c r="N38" s="13">
        <v>0</v>
      </c>
      <c r="O38" s="13">
        <v>19250</v>
      </c>
      <c r="P38" s="13">
        <v>348559.75</v>
      </c>
      <c r="Q38" s="13">
        <v>0</v>
      </c>
      <c r="R38" s="13">
        <f t="shared" si="0"/>
        <v>346500</v>
      </c>
      <c r="S38" s="1">
        <v>0</v>
      </c>
      <c r="T38" s="1">
        <v>0</v>
      </c>
      <c r="U38" s="1" t="s">
        <v>175</v>
      </c>
    </row>
    <row r="39" spans="1:21" ht="15" x14ac:dyDescent="0.2">
      <c r="A39" s="9">
        <v>36</v>
      </c>
      <c r="B39" s="10" t="s">
        <v>102</v>
      </c>
      <c r="C39" s="11" t="s">
        <v>103</v>
      </c>
      <c r="D39" s="10" t="s">
        <v>39</v>
      </c>
      <c r="E39" s="12">
        <v>84</v>
      </c>
      <c r="F39" s="13">
        <v>19250</v>
      </c>
      <c r="G39" s="13">
        <v>1618199.2749999999</v>
      </c>
      <c r="H39" s="14">
        <v>19250</v>
      </c>
      <c r="I39" s="13">
        <v>1618199.2749999999</v>
      </c>
      <c r="J39" s="12">
        <v>1</v>
      </c>
      <c r="K39" s="13">
        <v>19250</v>
      </c>
      <c r="L39" s="13">
        <v>1618199.2749999999</v>
      </c>
      <c r="M39" s="13">
        <v>0</v>
      </c>
      <c r="N39" s="13">
        <v>0</v>
      </c>
      <c r="O39" s="13">
        <v>19250</v>
      </c>
      <c r="P39" s="13">
        <v>1618199.2749999999</v>
      </c>
      <c r="Q39" s="13">
        <v>0</v>
      </c>
      <c r="R39" s="13">
        <f t="shared" si="0"/>
        <v>1617000</v>
      </c>
      <c r="S39" s="1">
        <v>0</v>
      </c>
      <c r="T39" s="1">
        <v>0</v>
      </c>
      <c r="U39" s="1" t="s">
        <v>175</v>
      </c>
    </row>
    <row r="40" spans="1:21" ht="15" x14ac:dyDescent="0.2">
      <c r="A40" s="9">
        <v>37</v>
      </c>
      <c r="B40" s="10" t="s">
        <v>104</v>
      </c>
      <c r="C40" s="11" t="s">
        <v>105</v>
      </c>
      <c r="D40" s="10" t="s">
        <v>29</v>
      </c>
      <c r="E40" s="12">
        <v>540</v>
      </c>
      <c r="F40" s="13">
        <v>5618</v>
      </c>
      <c r="G40" s="13">
        <v>3034338.9462960004</v>
      </c>
      <c r="H40" s="14">
        <v>5618</v>
      </c>
      <c r="I40" s="13">
        <v>3034338.9462960004</v>
      </c>
      <c r="J40" s="12">
        <v>1</v>
      </c>
      <c r="K40" s="13">
        <v>5618</v>
      </c>
      <c r="L40" s="13">
        <v>3034338.9462960004</v>
      </c>
      <c r="M40" s="13">
        <v>0</v>
      </c>
      <c r="N40" s="13">
        <v>0</v>
      </c>
      <c r="O40" s="13">
        <v>5618</v>
      </c>
      <c r="P40" s="13">
        <v>3034338.9462960004</v>
      </c>
      <c r="Q40" s="13">
        <v>0</v>
      </c>
      <c r="R40" s="13">
        <f t="shared" si="0"/>
        <v>3033720</v>
      </c>
      <c r="S40" s="1">
        <v>0</v>
      </c>
      <c r="T40" s="1">
        <v>0</v>
      </c>
      <c r="U40" s="1" t="s">
        <v>175</v>
      </c>
    </row>
    <row r="41" spans="1:21" ht="15" x14ac:dyDescent="0.2">
      <c r="A41" s="9">
        <v>38</v>
      </c>
      <c r="B41" s="10" t="s">
        <v>106</v>
      </c>
      <c r="C41" s="11" t="s">
        <v>107</v>
      </c>
      <c r="D41" s="10" t="s">
        <v>29</v>
      </c>
      <c r="E41" s="12">
        <v>255</v>
      </c>
      <c r="F41" s="13">
        <v>10787</v>
      </c>
      <c r="G41" s="13">
        <v>2747960.149865</v>
      </c>
      <c r="H41" s="14">
        <v>10787</v>
      </c>
      <c r="I41" s="13">
        <v>2747960.149865</v>
      </c>
      <c r="J41" s="12">
        <v>1</v>
      </c>
      <c r="K41" s="13">
        <v>10787</v>
      </c>
      <c r="L41" s="13">
        <v>2747960.149865</v>
      </c>
      <c r="M41" s="13">
        <v>0</v>
      </c>
      <c r="N41" s="13">
        <v>0</v>
      </c>
      <c r="O41" s="13">
        <v>10787</v>
      </c>
      <c r="P41" s="13">
        <v>2747960.149865</v>
      </c>
      <c r="Q41" s="13">
        <v>0</v>
      </c>
      <c r="R41" s="13">
        <f t="shared" si="0"/>
        <v>2750685</v>
      </c>
      <c r="S41" s="1">
        <v>0</v>
      </c>
      <c r="T41" s="1">
        <v>0</v>
      </c>
      <c r="U41" s="1" t="s">
        <v>175</v>
      </c>
    </row>
    <row r="42" spans="1:21" ht="15" x14ac:dyDescent="0.2">
      <c r="A42" s="9">
        <v>39</v>
      </c>
      <c r="B42" s="10" t="s">
        <v>108</v>
      </c>
      <c r="C42" s="11" t="s">
        <v>109</v>
      </c>
      <c r="D42" s="10" t="s">
        <v>29</v>
      </c>
      <c r="E42" s="12">
        <v>85</v>
      </c>
      <c r="F42" s="13">
        <v>3100</v>
      </c>
      <c r="G42" s="13">
        <v>262766.79730000003</v>
      </c>
      <c r="H42" s="14">
        <v>3100</v>
      </c>
      <c r="I42" s="13">
        <v>262766.79730000003</v>
      </c>
      <c r="J42" s="12">
        <v>1</v>
      </c>
      <c r="K42" s="13">
        <v>3100</v>
      </c>
      <c r="L42" s="13">
        <v>262766.79730000003</v>
      </c>
      <c r="M42" s="13">
        <v>0</v>
      </c>
      <c r="N42" s="13">
        <v>0</v>
      </c>
      <c r="O42" s="13">
        <v>3100</v>
      </c>
      <c r="P42" s="13">
        <v>262766.79730000003</v>
      </c>
      <c r="Q42" s="13">
        <v>0</v>
      </c>
      <c r="R42" s="13">
        <f t="shared" si="0"/>
        <v>263500</v>
      </c>
      <c r="S42" s="1">
        <v>0</v>
      </c>
      <c r="T42" s="1">
        <v>0</v>
      </c>
      <c r="U42" s="1" t="s">
        <v>175</v>
      </c>
    </row>
    <row r="43" spans="1:21" ht="15" x14ac:dyDescent="0.2">
      <c r="A43" s="9">
        <v>40</v>
      </c>
      <c r="B43" s="10" t="s">
        <v>110</v>
      </c>
      <c r="C43" s="11" t="s">
        <v>111</v>
      </c>
      <c r="D43" s="10" t="s">
        <v>39</v>
      </c>
      <c r="E43" s="12">
        <v>11292</v>
      </c>
      <c r="F43" s="13">
        <v>1398</v>
      </c>
      <c r="G43" s="13">
        <v>15786543.266207997</v>
      </c>
      <c r="H43" s="14">
        <v>1472</v>
      </c>
      <c r="I43" s="13">
        <v>16622168.589311998</v>
      </c>
      <c r="J43" s="12">
        <v>1</v>
      </c>
      <c r="K43" s="13">
        <v>1472</v>
      </c>
      <c r="L43" s="13">
        <v>16622168.589311998</v>
      </c>
      <c r="M43" s="13">
        <v>0</v>
      </c>
      <c r="N43" s="13">
        <v>0</v>
      </c>
      <c r="O43" s="13">
        <v>1472</v>
      </c>
      <c r="P43" s="13">
        <v>16622168.589311998</v>
      </c>
      <c r="Q43" s="13">
        <v>74</v>
      </c>
      <c r="R43" s="13">
        <f t="shared" si="0"/>
        <v>16621824</v>
      </c>
      <c r="S43" s="1">
        <v>0</v>
      </c>
      <c r="T43" s="1">
        <v>0</v>
      </c>
      <c r="U43" s="1" t="s">
        <v>175</v>
      </c>
    </row>
    <row r="44" spans="1:21" s="24" customFormat="1" ht="15" x14ac:dyDescent="0.2">
      <c r="A44" s="32">
        <v>1</v>
      </c>
      <c r="B44" s="33" t="s">
        <v>40</v>
      </c>
      <c r="C44" s="34" t="s">
        <v>41</v>
      </c>
      <c r="D44" s="33" t="s">
        <v>33</v>
      </c>
      <c r="E44" s="35">
        <v>48</v>
      </c>
      <c r="F44" s="36">
        <v>13500</v>
      </c>
      <c r="G44" s="36">
        <v>646056</v>
      </c>
      <c r="H44" s="37">
        <v>13500</v>
      </c>
      <c r="I44" s="36">
        <v>646056</v>
      </c>
      <c r="J44" s="35">
        <v>1</v>
      </c>
      <c r="K44" s="36">
        <v>13500</v>
      </c>
      <c r="L44" s="36">
        <v>646056</v>
      </c>
      <c r="M44" s="36">
        <v>0</v>
      </c>
      <c r="N44" s="36">
        <v>0</v>
      </c>
      <c r="O44" s="36">
        <v>13500</v>
      </c>
      <c r="P44" s="36">
        <v>646056</v>
      </c>
      <c r="Q44" s="36">
        <v>0</v>
      </c>
      <c r="R44" s="36">
        <f>E44*O44</f>
        <v>648000</v>
      </c>
      <c r="S44" s="24">
        <v>0</v>
      </c>
      <c r="T44" s="24">
        <v>0</v>
      </c>
      <c r="U44" s="24" t="s">
        <v>176</v>
      </c>
    </row>
    <row r="45" spans="1:21" s="24" customFormat="1" ht="15" x14ac:dyDescent="0.2">
      <c r="A45" s="32">
        <v>2</v>
      </c>
      <c r="B45" s="33" t="s">
        <v>144</v>
      </c>
      <c r="C45" s="34" t="s">
        <v>145</v>
      </c>
      <c r="D45" s="33" t="s">
        <v>36</v>
      </c>
      <c r="E45" s="35">
        <v>4</v>
      </c>
      <c r="F45" s="36">
        <v>450000</v>
      </c>
      <c r="G45" s="36">
        <v>1923722.46</v>
      </c>
      <c r="H45" s="37">
        <v>550000</v>
      </c>
      <c r="I45" s="36">
        <v>2351216.34</v>
      </c>
      <c r="J45" s="35">
        <v>1</v>
      </c>
      <c r="K45" s="36">
        <v>550000</v>
      </c>
      <c r="L45" s="36">
        <v>2351216.34</v>
      </c>
      <c r="M45" s="36">
        <v>0</v>
      </c>
      <c r="N45" s="36">
        <v>0</v>
      </c>
      <c r="O45" s="36">
        <v>550000</v>
      </c>
      <c r="P45" s="36">
        <v>2351216.34</v>
      </c>
      <c r="Q45" s="36">
        <v>100000</v>
      </c>
      <c r="R45" s="36">
        <f t="shared" ref="R45:R67" si="1">E45*O45</f>
        <v>2200000</v>
      </c>
      <c r="S45" s="24">
        <v>0</v>
      </c>
      <c r="T45" s="24">
        <v>0</v>
      </c>
      <c r="U45" s="24" t="s">
        <v>176</v>
      </c>
    </row>
    <row r="46" spans="1:21" s="24" customFormat="1" ht="15" x14ac:dyDescent="0.2">
      <c r="A46" s="32">
        <v>3</v>
      </c>
      <c r="B46" s="33" t="s">
        <v>146</v>
      </c>
      <c r="C46" s="34" t="s">
        <v>147</v>
      </c>
      <c r="D46" s="33" t="s">
        <v>39</v>
      </c>
      <c r="E46" s="35">
        <v>2</v>
      </c>
      <c r="F46" s="36">
        <v>20000</v>
      </c>
      <c r="G46" s="36">
        <v>39043.799999999996</v>
      </c>
      <c r="H46" s="37">
        <v>20000</v>
      </c>
      <c r="I46" s="36">
        <v>39043.799999999996</v>
      </c>
      <c r="J46" s="35">
        <v>1</v>
      </c>
      <c r="K46" s="36">
        <v>20000</v>
      </c>
      <c r="L46" s="36">
        <v>39043.799999999996</v>
      </c>
      <c r="M46" s="36">
        <v>0</v>
      </c>
      <c r="N46" s="36">
        <v>0</v>
      </c>
      <c r="O46" s="36">
        <v>20000</v>
      </c>
      <c r="P46" s="36">
        <v>39043.799999999996</v>
      </c>
      <c r="Q46" s="36">
        <v>0</v>
      </c>
      <c r="R46" s="36">
        <f t="shared" si="1"/>
        <v>40000</v>
      </c>
      <c r="S46" s="24">
        <v>0</v>
      </c>
      <c r="T46" s="24">
        <v>0</v>
      </c>
      <c r="U46" s="24" t="s">
        <v>176</v>
      </c>
    </row>
    <row r="47" spans="1:21" s="24" customFormat="1" ht="15" x14ac:dyDescent="0.2">
      <c r="A47" s="32">
        <v>4</v>
      </c>
      <c r="B47" s="33" t="s">
        <v>148</v>
      </c>
      <c r="C47" s="34" t="s">
        <v>149</v>
      </c>
      <c r="D47" s="33" t="s">
        <v>36</v>
      </c>
      <c r="E47" s="35">
        <v>7</v>
      </c>
      <c r="F47" s="36">
        <v>320000</v>
      </c>
      <c r="G47" s="36">
        <v>2256649.5120000001</v>
      </c>
      <c r="H47" s="37">
        <v>360000</v>
      </c>
      <c r="I47" s="36">
        <v>2538730.7009999999</v>
      </c>
      <c r="J47" s="35">
        <v>1</v>
      </c>
      <c r="K47" s="36">
        <v>360000</v>
      </c>
      <c r="L47" s="36">
        <v>2538730.7009999999</v>
      </c>
      <c r="M47" s="36">
        <v>0</v>
      </c>
      <c r="N47" s="36">
        <v>0</v>
      </c>
      <c r="O47" s="36">
        <v>360000</v>
      </c>
      <c r="P47" s="36">
        <v>2538730.7009999999</v>
      </c>
      <c r="Q47" s="36">
        <v>40000</v>
      </c>
      <c r="R47" s="36">
        <f t="shared" si="1"/>
        <v>2520000</v>
      </c>
      <c r="S47" s="24">
        <v>0</v>
      </c>
      <c r="T47" s="24">
        <v>0</v>
      </c>
      <c r="U47" s="24" t="s">
        <v>176</v>
      </c>
    </row>
    <row r="48" spans="1:21" s="24" customFormat="1" ht="15" x14ac:dyDescent="0.2">
      <c r="A48" s="32">
        <v>5</v>
      </c>
      <c r="B48" s="33" t="s">
        <v>150</v>
      </c>
      <c r="C48" s="34" t="s">
        <v>151</v>
      </c>
      <c r="D48" s="33" t="s">
        <v>39</v>
      </c>
      <c r="E48" s="35">
        <v>2</v>
      </c>
      <c r="F48" s="36">
        <v>23000</v>
      </c>
      <c r="G48" s="36">
        <v>51929.859999999993</v>
      </c>
      <c r="H48" s="37">
        <v>24000</v>
      </c>
      <c r="I48" s="36">
        <v>54187.679999999993</v>
      </c>
      <c r="J48" s="35">
        <v>1</v>
      </c>
      <c r="K48" s="36">
        <v>24000</v>
      </c>
      <c r="L48" s="36">
        <v>54187.679999999993</v>
      </c>
      <c r="M48" s="36">
        <v>0</v>
      </c>
      <c r="N48" s="36">
        <v>0</v>
      </c>
      <c r="O48" s="36">
        <v>24000</v>
      </c>
      <c r="P48" s="36">
        <v>54187.679999999993</v>
      </c>
      <c r="Q48" s="36">
        <v>1000</v>
      </c>
      <c r="R48" s="36">
        <f t="shared" si="1"/>
        <v>48000</v>
      </c>
      <c r="S48" s="24">
        <v>0</v>
      </c>
      <c r="T48" s="24">
        <v>0</v>
      </c>
      <c r="U48" s="24" t="s">
        <v>176</v>
      </c>
    </row>
    <row r="49" spans="1:21" s="24" customFormat="1" ht="15" x14ac:dyDescent="0.2">
      <c r="A49" s="32">
        <v>6</v>
      </c>
      <c r="B49" s="33" t="s">
        <v>152</v>
      </c>
      <c r="C49" s="34" t="s">
        <v>153</v>
      </c>
      <c r="D49" s="33" t="s">
        <v>36</v>
      </c>
      <c r="E49" s="35">
        <v>0</v>
      </c>
      <c r="F49" s="36">
        <v>3409091</v>
      </c>
      <c r="G49" s="36">
        <v>515475.01374600001</v>
      </c>
      <c r="H49" s="37">
        <v>3300000</v>
      </c>
      <c r="I49" s="36">
        <v>498979.80000000005</v>
      </c>
      <c r="J49" s="35">
        <v>1</v>
      </c>
      <c r="K49" s="36">
        <v>3300000</v>
      </c>
      <c r="L49" s="36">
        <v>498979.80000000005</v>
      </c>
      <c r="M49" s="36">
        <v>0</v>
      </c>
      <c r="N49" s="36">
        <v>0</v>
      </c>
      <c r="O49" s="36">
        <v>3300000</v>
      </c>
      <c r="P49" s="36">
        <v>498979.80000000005</v>
      </c>
      <c r="Q49" s="36">
        <v>-109091</v>
      </c>
      <c r="R49" s="36">
        <f t="shared" si="1"/>
        <v>0</v>
      </c>
      <c r="S49" s="24">
        <v>0</v>
      </c>
      <c r="T49" s="24">
        <v>0</v>
      </c>
      <c r="U49" s="24" t="s">
        <v>176</v>
      </c>
    </row>
    <row r="50" spans="1:21" s="24" customFormat="1" ht="15" x14ac:dyDescent="0.2">
      <c r="A50" s="32">
        <v>7</v>
      </c>
      <c r="B50" s="33" t="s">
        <v>154</v>
      </c>
      <c r="C50" s="34" t="s">
        <v>155</v>
      </c>
      <c r="D50" s="33" t="s">
        <v>36</v>
      </c>
      <c r="E50" s="35">
        <v>0</v>
      </c>
      <c r="F50" s="36">
        <v>3409091</v>
      </c>
      <c r="G50" s="36">
        <v>101802.275442</v>
      </c>
      <c r="H50" s="37">
        <v>3300000</v>
      </c>
      <c r="I50" s="36">
        <v>98544.6</v>
      </c>
      <c r="J50" s="35">
        <v>1</v>
      </c>
      <c r="K50" s="36">
        <v>3300000</v>
      </c>
      <c r="L50" s="36">
        <v>98544.6</v>
      </c>
      <c r="M50" s="36">
        <v>0</v>
      </c>
      <c r="N50" s="36">
        <v>0</v>
      </c>
      <c r="O50" s="36">
        <v>3300000</v>
      </c>
      <c r="P50" s="36">
        <v>98544.6</v>
      </c>
      <c r="Q50" s="36">
        <v>-109091</v>
      </c>
      <c r="R50" s="36">
        <f t="shared" si="1"/>
        <v>0</v>
      </c>
      <c r="S50" s="24">
        <v>0</v>
      </c>
      <c r="T50" s="24">
        <v>0</v>
      </c>
      <c r="U50" s="24" t="s">
        <v>176</v>
      </c>
    </row>
    <row r="51" spans="1:21" s="24" customFormat="1" ht="15" x14ac:dyDescent="0.2">
      <c r="A51" s="32">
        <v>8</v>
      </c>
      <c r="B51" s="33" t="s">
        <v>58</v>
      </c>
      <c r="C51" s="34" t="s">
        <v>59</v>
      </c>
      <c r="D51" s="33" t="s">
        <v>36</v>
      </c>
      <c r="E51" s="35">
        <v>0</v>
      </c>
      <c r="F51" s="36">
        <v>3409091</v>
      </c>
      <c r="G51" s="36">
        <v>118960.23044500001</v>
      </c>
      <c r="H51" s="37">
        <v>3300000</v>
      </c>
      <c r="I51" s="36">
        <v>115153.50000000001</v>
      </c>
      <c r="J51" s="35">
        <v>1</v>
      </c>
      <c r="K51" s="36">
        <v>3300000</v>
      </c>
      <c r="L51" s="36">
        <v>115153.50000000001</v>
      </c>
      <c r="M51" s="36">
        <v>0</v>
      </c>
      <c r="N51" s="36">
        <v>0</v>
      </c>
      <c r="O51" s="36">
        <v>3300000</v>
      </c>
      <c r="P51" s="36">
        <v>115153.50000000001</v>
      </c>
      <c r="Q51" s="36">
        <v>-109091</v>
      </c>
      <c r="R51" s="36">
        <f t="shared" si="1"/>
        <v>0</v>
      </c>
      <c r="S51" s="24">
        <v>0</v>
      </c>
      <c r="T51" s="24">
        <v>0</v>
      </c>
      <c r="U51" s="24" t="s">
        <v>176</v>
      </c>
    </row>
    <row r="52" spans="1:21" s="24" customFormat="1" ht="15" x14ac:dyDescent="0.2">
      <c r="A52" s="32">
        <v>9</v>
      </c>
      <c r="B52" s="33" t="s">
        <v>156</v>
      </c>
      <c r="C52" s="34" t="s">
        <v>157</v>
      </c>
      <c r="D52" s="33" t="s">
        <v>36</v>
      </c>
      <c r="E52" s="35">
        <v>0</v>
      </c>
      <c r="F52" s="36">
        <v>3409091</v>
      </c>
      <c r="G52" s="36">
        <v>427677.284132</v>
      </c>
      <c r="H52" s="37">
        <v>3300000</v>
      </c>
      <c r="I52" s="36">
        <v>413991.60000000003</v>
      </c>
      <c r="J52" s="35">
        <v>1</v>
      </c>
      <c r="K52" s="36">
        <v>3300000</v>
      </c>
      <c r="L52" s="36">
        <v>413991.60000000003</v>
      </c>
      <c r="M52" s="36">
        <v>0</v>
      </c>
      <c r="N52" s="36">
        <v>0</v>
      </c>
      <c r="O52" s="36">
        <v>3300000</v>
      </c>
      <c r="P52" s="36">
        <v>413991.60000000003</v>
      </c>
      <c r="Q52" s="36">
        <v>-109091</v>
      </c>
      <c r="R52" s="36">
        <f t="shared" si="1"/>
        <v>0</v>
      </c>
      <c r="S52" s="24">
        <v>0</v>
      </c>
      <c r="T52" s="24">
        <v>0</v>
      </c>
      <c r="U52" s="24" t="s">
        <v>176</v>
      </c>
    </row>
    <row r="53" spans="1:21" s="24" customFormat="1" ht="15" x14ac:dyDescent="0.2">
      <c r="A53" s="32">
        <v>10</v>
      </c>
      <c r="B53" s="33" t="s">
        <v>67</v>
      </c>
      <c r="C53" s="34" t="s">
        <v>68</v>
      </c>
      <c r="D53" s="33" t="s">
        <v>39</v>
      </c>
      <c r="E53" s="35">
        <v>0</v>
      </c>
      <c r="F53" s="36">
        <v>20278</v>
      </c>
      <c r="G53" s="36">
        <v>9299.8963600000006</v>
      </c>
      <c r="H53" s="37">
        <v>100000</v>
      </c>
      <c r="I53" s="36">
        <v>45862</v>
      </c>
      <c r="J53" s="35">
        <v>1</v>
      </c>
      <c r="K53" s="36">
        <v>100000</v>
      </c>
      <c r="L53" s="36">
        <v>45862</v>
      </c>
      <c r="M53" s="36">
        <v>0</v>
      </c>
      <c r="N53" s="36">
        <v>0</v>
      </c>
      <c r="O53" s="36">
        <v>100000</v>
      </c>
      <c r="P53" s="36">
        <v>45862</v>
      </c>
      <c r="Q53" s="36">
        <v>79722</v>
      </c>
      <c r="R53" s="36">
        <f t="shared" si="1"/>
        <v>0</v>
      </c>
      <c r="S53" s="24">
        <v>0</v>
      </c>
      <c r="T53" s="24">
        <v>0</v>
      </c>
      <c r="U53" s="24" t="s">
        <v>176</v>
      </c>
    </row>
    <row r="54" spans="1:21" s="24" customFormat="1" ht="15" x14ac:dyDescent="0.2">
      <c r="A54" s="32">
        <v>11</v>
      </c>
      <c r="B54" s="33" t="s">
        <v>69</v>
      </c>
      <c r="C54" s="34" t="s">
        <v>70</v>
      </c>
      <c r="D54" s="33" t="s">
        <v>33</v>
      </c>
      <c r="E54" s="35">
        <v>1256</v>
      </c>
      <c r="F54" s="36">
        <v>2000</v>
      </c>
      <c r="G54" s="36">
        <v>2512832.0000000005</v>
      </c>
      <c r="H54" s="37">
        <v>15000</v>
      </c>
      <c r="I54" s="36">
        <v>18846240.000000004</v>
      </c>
      <c r="J54" s="35">
        <v>1</v>
      </c>
      <c r="K54" s="36">
        <v>15000</v>
      </c>
      <c r="L54" s="36">
        <v>18846240.000000004</v>
      </c>
      <c r="M54" s="36">
        <v>0</v>
      </c>
      <c r="N54" s="36">
        <v>0</v>
      </c>
      <c r="O54" s="36">
        <v>15000</v>
      </c>
      <c r="P54" s="36">
        <v>18846240.000000004</v>
      </c>
      <c r="Q54" s="36">
        <v>13000</v>
      </c>
      <c r="R54" s="36">
        <f t="shared" si="1"/>
        <v>18840000</v>
      </c>
      <c r="S54" s="24">
        <v>0</v>
      </c>
      <c r="T54" s="24">
        <v>0</v>
      </c>
      <c r="U54" s="24" t="s">
        <v>176</v>
      </c>
    </row>
    <row r="55" spans="1:21" s="24" customFormat="1" ht="15" x14ac:dyDescent="0.2">
      <c r="A55" s="32">
        <v>12</v>
      </c>
      <c r="B55" s="33" t="s">
        <v>75</v>
      </c>
      <c r="C55" s="34" t="s">
        <v>76</v>
      </c>
      <c r="D55" s="33" t="s">
        <v>77</v>
      </c>
      <c r="E55" s="35">
        <v>1482</v>
      </c>
      <c r="F55" s="36">
        <v>12</v>
      </c>
      <c r="G55" s="36">
        <v>17779.859099999998</v>
      </c>
      <c r="H55" s="37">
        <v>15</v>
      </c>
      <c r="I55" s="36">
        <v>22224.823874999998</v>
      </c>
      <c r="J55" s="35">
        <v>1</v>
      </c>
      <c r="K55" s="36">
        <v>15</v>
      </c>
      <c r="L55" s="36">
        <v>22224.823874999998</v>
      </c>
      <c r="M55" s="36">
        <v>0</v>
      </c>
      <c r="N55" s="36">
        <v>0</v>
      </c>
      <c r="O55" s="36">
        <v>15</v>
      </c>
      <c r="P55" s="36">
        <v>22224.823874999998</v>
      </c>
      <c r="Q55" s="36">
        <v>3</v>
      </c>
      <c r="R55" s="36">
        <f t="shared" si="1"/>
        <v>22230</v>
      </c>
      <c r="S55" s="24">
        <v>0</v>
      </c>
      <c r="T55" s="24">
        <v>0</v>
      </c>
      <c r="U55" s="24" t="s">
        <v>176</v>
      </c>
    </row>
    <row r="56" spans="1:21" s="24" customFormat="1" ht="15" x14ac:dyDescent="0.2">
      <c r="A56" s="32">
        <v>13</v>
      </c>
      <c r="B56" s="33" t="s">
        <v>82</v>
      </c>
      <c r="C56" s="34" t="s">
        <v>83</v>
      </c>
      <c r="D56" s="33" t="s">
        <v>84</v>
      </c>
      <c r="E56" s="35">
        <v>0</v>
      </c>
      <c r="F56" s="36">
        <v>53333</v>
      </c>
      <c r="G56" s="36">
        <v>12336.136232000001</v>
      </c>
      <c r="H56" s="37">
        <v>120000</v>
      </c>
      <c r="I56" s="36">
        <v>27756.48</v>
      </c>
      <c r="J56" s="35">
        <v>1</v>
      </c>
      <c r="K56" s="36">
        <v>120000</v>
      </c>
      <c r="L56" s="36">
        <v>27756.48</v>
      </c>
      <c r="M56" s="36">
        <v>0</v>
      </c>
      <c r="N56" s="36">
        <v>0</v>
      </c>
      <c r="O56" s="36">
        <v>120000</v>
      </c>
      <c r="P56" s="36">
        <v>27756.48</v>
      </c>
      <c r="Q56" s="36">
        <v>66667</v>
      </c>
      <c r="R56" s="36">
        <f t="shared" si="1"/>
        <v>0</v>
      </c>
      <c r="S56" s="24">
        <v>0</v>
      </c>
      <c r="T56" s="24">
        <v>0</v>
      </c>
      <c r="U56" s="24" t="s">
        <v>176</v>
      </c>
    </row>
    <row r="57" spans="1:21" s="24" customFormat="1" ht="15" x14ac:dyDescent="0.2">
      <c r="A57" s="32">
        <v>14</v>
      </c>
      <c r="B57" s="33" t="s">
        <v>91</v>
      </c>
      <c r="C57" s="34" t="s">
        <v>90</v>
      </c>
      <c r="D57" s="33" t="s">
        <v>39</v>
      </c>
      <c r="E57" s="35">
        <v>7</v>
      </c>
      <c r="F57" s="36">
        <v>25000</v>
      </c>
      <c r="G57" s="36">
        <v>169995</v>
      </c>
      <c r="H57" s="37">
        <v>25000</v>
      </c>
      <c r="I57" s="36">
        <v>169995</v>
      </c>
      <c r="J57" s="35">
        <v>1</v>
      </c>
      <c r="K57" s="36">
        <v>25000</v>
      </c>
      <c r="L57" s="36">
        <v>169995</v>
      </c>
      <c r="M57" s="36">
        <v>0</v>
      </c>
      <c r="N57" s="36">
        <v>0</v>
      </c>
      <c r="O57" s="36">
        <v>25000</v>
      </c>
      <c r="P57" s="36">
        <v>169995</v>
      </c>
      <c r="Q57" s="36">
        <v>0</v>
      </c>
      <c r="R57" s="36">
        <f t="shared" si="1"/>
        <v>175000</v>
      </c>
      <c r="S57" s="24">
        <v>0</v>
      </c>
      <c r="T57" s="24">
        <v>0</v>
      </c>
      <c r="U57" s="24" t="s">
        <v>176</v>
      </c>
    </row>
    <row r="58" spans="1:21" s="24" customFormat="1" ht="15" x14ac:dyDescent="0.2">
      <c r="A58" s="32">
        <v>15</v>
      </c>
      <c r="B58" s="33" t="s">
        <v>89</v>
      </c>
      <c r="C58" s="34" t="s">
        <v>90</v>
      </c>
      <c r="D58" s="33" t="s">
        <v>39</v>
      </c>
      <c r="E58" s="35">
        <v>8</v>
      </c>
      <c r="F58" s="36">
        <v>25000</v>
      </c>
      <c r="G58" s="36">
        <v>211862.50000000003</v>
      </c>
      <c r="H58" s="37">
        <v>25000</v>
      </c>
      <c r="I58" s="36">
        <v>211862.50000000003</v>
      </c>
      <c r="J58" s="35">
        <v>1</v>
      </c>
      <c r="K58" s="36">
        <v>25000</v>
      </c>
      <c r="L58" s="36">
        <v>211862.50000000003</v>
      </c>
      <c r="M58" s="36">
        <v>0</v>
      </c>
      <c r="N58" s="36">
        <v>0</v>
      </c>
      <c r="O58" s="36">
        <v>25000</v>
      </c>
      <c r="P58" s="36">
        <v>211862.50000000003</v>
      </c>
      <c r="Q58" s="36">
        <v>0</v>
      </c>
      <c r="R58" s="36">
        <f t="shared" si="1"/>
        <v>200000</v>
      </c>
      <c r="S58" s="24">
        <v>0</v>
      </c>
      <c r="T58" s="24">
        <v>0</v>
      </c>
      <c r="U58" s="24" t="s">
        <v>176</v>
      </c>
    </row>
    <row r="59" spans="1:21" s="24" customFormat="1" ht="15" x14ac:dyDescent="0.2">
      <c r="A59" s="32">
        <v>16</v>
      </c>
      <c r="B59" s="33" t="s">
        <v>158</v>
      </c>
      <c r="C59" s="34" t="s">
        <v>159</v>
      </c>
      <c r="D59" s="33" t="s">
        <v>39</v>
      </c>
      <c r="E59" s="35">
        <v>7</v>
      </c>
      <c r="F59" s="36">
        <v>46000</v>
      </c>
      <c r="G59" s="36">
        <v>319510.71000000002</v>
      </c>
      <c r="H59" s="37">
        <v>65000</v>
      </c>
      <c r="I59" s="36">
        <v>451482.52500000002</v>
      </c>
      <c r="J59" s="35">
        <v>1</v>
      </c>
      <c r="K59" s="36">
        <v>65000</v>
      </c>
      <c r="L59" s="36">
        <v>451482.52500000002</v>
      </c>
      <c r="M59" s="36">
        <v>0</v>
      </c>
      <c r="N59" s="36">
        <v>0</v>
      </c>
      <c r="O59" s="36">
        <v>65000</v>
      </c>
      <c r="P59" s="36">
        <v>451482.52500000002</v>
      </c>
      <c r="Q59" s="36">
        <v>19000</v>
      </c>
      <c r="R59" s="36">
        <f t="shared" si="1"/>
        <v>455000</v>
      </c>
      <c r="S59" s="24">
        <v>0</v>
      </c>
      <c r="T59" s="24">
        <v>0</v>
      </c>
      <c r="U59" s="24" t="s">
        <v>176</v>
      </c>
    </row>
    <row r="60" spans="1:21" s="24" customFormat="1" ht="15" x14ac:dyDescent="0.2">
      <c r="A60" s="32">
        <v>17</v>
      </c>
      <c r="B60" s="33" t="s">
        <v>160</v>
      </c>
      <c r="C60" s="34" t="s">
        <v>161</v>
      </c>
      <c r="D60" s="33" t="s">
        <v>39</v>
      </c>
      <c r="E60" s="35">
        <v>13</v>
      </c>
      <c r="F60" s="36">
        <v>56897</v>
      </c>
      <c r="G60" s="36">
        <v>735415.68724200001</v>
      </c>
      <c r="H60" s="37">
        <v>65000</v>
      </c>
      <c r="I60" s="36">
        <v>840150.09</v>
      </c>
      <c r="J60" s="35">
        <v>1</v>
      </c>
      <c r="K60" s="36">
        <v>65000</v>
      </c>
      <c r="L60" s="36">
        <v>840150.09</v>
      </c>
      <c r="M60" s="36">
        <v>0</v>
      </c>
      <c r="N60" s="36">
        <v>0</v>
      </c>
      <c r="O60" s="36">
        <v>65000</v>
      </c>
      <c r="P60" s="36">
        <v>840150.09</v>
      </c>
      <c r="Q60" s="36">
        <v>8103</v>
      </c>
      <c r="R60" s="36">
        <f t="shared" si="1"/>
        <v>845000</v>
      </c>
      <c r="S60" s="24">
        <v>0</v>
      </c>
      <c r="T60" s="24">
        <v>0</v>
      </c>
      <c r="U60" s="24" t="s">
        <v>176</v>
      </c>
    </row>
    <row r="61" spans="1:21" s="24" customFormat="1" ht="15" x14ac:dyDescent="0.2">
      <c r="A61" s="32">
        <v>18</v>
      </c>
      <c r="B61" s="33" t="s">
        <v>98</v>
      </c>
      <c r="C61" s="34" t="s">
        <v>162</v>
      </c>
      <c r="D61" s="33" t="s">
        <v>62</v>
      </c>
      <c r="E61" s="35">
        <v>550</v>
      </c>
      <c r="F61" s="36">
        <v>84000</v>
      </c>
      <c r="G61" s="36">
        <v>46173287.999999993</v>
      </c>
      <c r="H61" s="37">
        <v>134545</v>
      </c>
      <c r="I61" s="36">
        <v>73956964.689999983</v>
      </c>
      <c r="J61" s="35">
        <v>1</v>
      </c>
      <c r="K61" s="36">
        <v>134545</v>
      </c>
      <c r="L61" s="36">
        <v>73956964.689999983</v>
      </c>
      <c r="M61" s="36">
        <v>0</v>
      </c>
      <c r="N61" s="36">
        <v>0</v>
      </c>
      <c r="O61" s="36">
        <v>134545</v>
      </c>
      <c r="P61" s="36">
        <v>73956964.689999983</v>
      </c>
      <c r="Q61" s="36">
        <v>50545</v>
      </c>
      <c r="R61" s="36">
        <f t="shared" si="1"/>
        <v>73999750</v>
      </c>
      <c r="S61" s="24">
        <v>0</v>
      </c>
      <c r="T61" s="24">
        <v>0</v>
      </c>
      <c r="U61" s="24" t="s">
        <v>176</v>
      </c>
    </row>
    <row r="62" spans="1:21" s="24" customFormat="1" ht="15" x14ac:dyDescent="0.2">
      <c r="A62" s="32">
        <v>19</v>
      </c>
      <c r="B62" s="33" t="s">
        <v>96</v>
      </c>
      <c r="C62" s="34" t="s">
        <v>97</v>
      </c>
      <c r="D62" s="33" t="s">
        <v>29</v>
      </c>
      <c r="E62" s="35">
        <v>31</v>
      </c>
      <c r="F62" s="36">
        <v>50000</v>
      </c>
      <c r="G62" s="36">
        <v>1570520</v>
      </c>
      <c r="H62" s="37">
        <v>80000</v>
      </c>
      <c r="I62" s="36">
        <v>2512832</v>
      </c>
      <c r="J62" s="35">
        <v>1</v>
      </c>
      <c r="K62" s="36">
        <v>80000</v>
      </c>
      <c r="L62" s="36">
        <v>2512832</v>
      </c>
      <c r="M62" s="36">
        <v>0</v>
      </c>
      <c r="N62" s="36">
        <v>0</v>
      </c>
      <c r="O62" s="36">
        <v>80000</v>
      </c>
      <c r="P62" s="36">
        <v>2512832</v>
      </c>
      <c r="Q62" s="36">
        <v>30000</v>
      </c>
      <c r="R62" s="36">
        <f t="shared" si="1"/>
        <v>2480000</v>
      </c>
      <c r="S62" s="24">
        <v>0</v>
      </c>
      <c r="T62" s="24">
        <v>0</v>
      </c>
      <c r="U62" s="24" t="s">
        <v>176</v>
      </c>
    </row>
    <row r="63" spans="1:21" s="24" customFormat="1" ht="15" x14ac:dyDescent="0.2">
      <c r="A63" s="32">
        <v>20</v>
      </c>
      <c r="B63" s="33" t="s">
        <v>100</v>
      </c>
      <c r="C63" s="34" t="s">
        <v>101</v>
      </c>
      <c r="D63" s="33" t="s">
        <v>39</v>
      </c>
      <c r="E63" s="35">
        <v>9</v>
      </c>
      <c r="F63" s="36">
        <v>19250</v>
      </c>
      <c r="G63" s="36">
        <v>182326.375</v>
      </c>
      <c r="H63" s="37">
        <v>19250</v>
      </c>
      <c r="I63" s="36">
        <v>182326.375</v>
      </c>
      <c r="J63" s="35">
        <v>1</v>
      </c>
      <c r="K63" s="36">
        <v>19250</v>
      </c>
      <c r="L63" s="36">
        <v>182326.375</v>
      </c>
      <c r="M63" s="36">
        <v>0</v>
      </c>
      <c r="N63" s="36">
        <v>0</v>
      </c>
      <c r="O63" s="36">
        <v>19250</v>
      </c>
      <c r="P63" s="36">
        <v>182326.375</v>
      </c>
      <c r="Q63" s="36">
        <v>0</v>
      </c>
      <c r="R63" s="36">
        <f t="shared" si="1"/>
        <v>173250</v>
      </c>
      <c r="S63" s="24">
        <v>0</v>
      </c>
      <c r="T63" s="24">
        <v>0</v>
      </c>
      <c r="U63" s="24" t="s">
        <v>176</v>
      </c>
    </row>
    <row r="64" spans="1:21" s="24" customFormat="1" ht="15" x14ac:dyDescent="0.2">
      <c r="A64" s="32">
        <v>21</v>
      </c>
      <c r="B64" s="33" t="s">
        <v>102</v>
      </c>
      <c r="C64" s="34" t="s">
        <v>103</v>
      </c>
      <c r="D64" s="33" t="s">
        <v>39</v>
      </c>
      <c r="E64" s="35">
        <v>1022</v>
      </c>
      <c r="F64" s="36">
        <v>19250</v>
      </c>
      <c r="G64" s="36">
        <v>19674935.087499999</v>
      </c>
      <c r="H64" s="37">
        <v>19250</v>
      </c>
      <c r="I64" s="36">
        <v>19674935.087499999</v>
      </c>
      <c r="J64" s="35">
        <v>1</v>
      </c>
      <c r="K64" s="36">
        <v>19250</v>
      </c>
      <c r="L64" s="36">
        <v>19674935.087499999</v>
      </c>
      <c r="M64" s="36">
        <v>0</v>
      </c>
      <c r="N64" s="36">
        <v>0</v>
      </c>
      <c r="O64" s="36">
        <v>19250</v>
      </c>
      <c r="P64" s="36">
        <v>19674935.087499999</v>
      </c>
      <c r="Q64" s="36">
        <v>0</v>
      </c>
      <c r="R64" s="36">
        <f t="shared" si="1"/>
        <v>19673500</v>
      </c>
      <c r="S64" s="24">
        <v>0</v>
      </c>
      <c r="T64" s="24">
        <v>0</v>
      </c>
      <c r="U64" s="24" t="s">
        <v>176</v>
      </c>
    </row>
    <row r="65" spans="1:21" s="24" customFormat="1" ht="15" x14ac:dyDescent="0.2">
      <c r="A65" s="32">
        <v>22</v>
      </c>
      <c r="B65" s="33" t="s">
        <v>163</v>
      </c>
      <c r="C65" s="34" t="s">
        <v>164</v>
      </c>
      <c r="D65" s="33" t="s">
        <v>39</v>
      </c>
      <c r="E65" s="35">
        <v>21</v>
      </c>
      <c r="F65" s="36">
        <v>19200</v>
      </c>
      <c r="G65" s="36">
        <v>405216</v>
      </c>
      <c r="H65" s="37">
        <v>15530</v>
      </c>
      <c r="I65" s="36">
        <v>327760.65000000002</v>
      </c>
      <c r="J65" s="35">
        <v>1</v>
      </c>
      <c r="K65" s="36">
        <v>15530</v>
      </c>
      <c r="L65" s="36">
        <v>327760.65000000002</v>
      </c>
      <c r="M65" s="36">
        <v>0</v>
      </c>
      <c r="N65" s="36">
        <v>0</v>
      </c>
      <c r="O65" s="36">
        <v>15530</v>
      </c>
      <c r="P65" s="36">
        <v>327760.65000000002</v>
      </c>
      <c r="Q65" s="36">
        <v>-3670</v>
      </c>
      <c r="R65" s="36">
        <f t="shared" si="1"/>
        <v>326130</v>
      </c>
      <c r="S65" s="24">
        <v>0</v>
      </c>
      <c r="T65" s="24">
        <v>0</v>
      </c>
      <c r="U65" s="24" t="s">
        <v>176</v>
      </c>
    </row>
    <row r="66" spans="1:21" s="24" customFormat="1" ht="15" x14ac:dyDescent="0.2">
      <c r="A66" s="32">
        <v>23</v>
      </c>
      <c r="B66" s="33" t="s">
        <v>165</v>
      </c>
      <c r="C66" s="34" t="s">
        <v>166</v>
      </c>
      <c r="D66" s="33" t="s">
        <v>39</v>
      </c>
      <c r="E66" s="35">
        <v>177</v>
      </c>
      <c r="F66" s="36">
        <v>19200</v>
      </c>
      <c r="G66" s="36">
        <v>3407616</v>
      </c>
      <c r="H66" s="37">
        <v>15530</v>
      </c>
      <c r="I66" s="36">
        <v>2756264.4</v>
      </c>
      <c r="J66" s="35">
        <v>1</v>
      </c>
      <c r="K66" s="36">
        <v>15530</v>
      </c>
      <c r="L66" s="36">
        <v>2756264.4</v>
      </c>
      <c r="M66" s="36">
        <v>0</v>
      </c>
      <c r="N66" s="36">
        <v>0</v>
      </c>
      <c r="O66" s="36">
        <v>15530</v>
      </c>
      <c r="P66" s="36">
        <v>2756264.4</v>
      </c>
      <c r="Q66" s="36">
        <v>-3670</v>
      </c>
      <c r="R66" s="36">
        <f t="shared" si="1"/>
        <v>2748810</v>
      </c>
      <c r="S66" s="24">
        <v>0</v>
      </c>
      <c r="T66" s="24">
        <v>0</v>
      </c>
      <c r="U66" s="24" t="s">
        <v>176</v>
      </c>
    </row>
    <row r="67" spans="1:21" s="24" customFormat="1" ht="15" x14ac:dyDescent="0.2">
      <c r="A67" s="32">
        <v>24</v>
      </c>
      <c r="B67" s="33" t="s">
        <v>110</v>
      </c>
      <c r="C67" s="34" t="s">
        <v>111</v>
      </c>
      <c r="D67" s="33" t="s">
        <v>39</v>
      </c>
      <c r="E67" s="35">
        <v>2097</v>
      </c>
      <c r="F67" s="36">
        <v>1398</v>
      </c>
      <c r="G67" s="36">
        <v>2931587.8609500006</v>
      </c>
      <c r="H67" s="37">
        <v>1472</v>
      </c>
      <c r="I67" s="36">
        <v>3086764.9008000004</v>
      </c>
      <c r="J67" s="35">
        <v>1</v>
      </c>
      <c r="K67" s="36">
        <v>1472</v>
      </c>
      <c r="L67" s="36">
        <v>3086764.9008000004</v>
      </c>
      <c r="M67" s="36">
        <v>0</v>
      </c>
      <c r="N67" s="36">
        <v>0</v>
      </c>
      <c r="O67" s="36">
        <v>1472</v>
      </c>
      <c r="P67" s="36">
        <v>3086764.9008000004</v>
      </c>
      <c r="Q67" s="36">
        <v>74</v>
      </c>
      <c r="R67" s="36">
        <f t="shared" si="1"/>
        <v>3086784</v>
      </c>
      <c r="S67" s="24">
        <v>0</v>
      </c>
      <c r="T67" s="24">
        <v>0</v>
      </c>
      <c r="U67" s="24" t="s">
        <v>176</v>
      </c>
    </row>
    <row r="68" spans="1:21" ht="12" x14ac:dyDescent="0.2">
      <c r="A68" s="15"/>
      <c r="B68" s="16"/>
      <c r="C68" s="17" t="s">
        <v>11</v>
      </c>
      <c r="D68" s="16"/>
      <c r="E68" s="18"/>
      <c r="F68" s="19"/>
      <c r="G68" s="19">
        <v>183867726.34972009</v>
      </c>
      <c r="H68" s="20"/>
      <c r="I68" s="19">
        <v>325647307.63952291</v>
      </c>
      <c r="J68" s="18"/>
      <c r="K68" s="19"/>
      <c r="L68" s="19">
        <v>325647307.63952291</v>
      </c>
      <c r="M68" s="19"/>
      <c r="N68" s="19">
        <v>0</v>
      </c>
      <c r="O68" s="19"/>
      <c r="P68" s="19">
        <v>327680197.29350942</v>
      </c>
      <c r="Q68" s="19"/>
      <c r="R68" s="19">
        <f>SUM(R4:R67)</f>
        <v>453522928</v>
      </c>
    </row>
  </sheetData>
  <autoFilter ref="A2:U2" xr:uid="{00000000-0009-0000-0000-000002000000}"/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mn kiến quốc</vt:lpstr>
      <vt:lpstr>THCS Kiến Phúc</vt:lpstr>
      <vt:lpstr>tổng hợp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2024-10-01T02:40:44Z</dcterms:created>
  <dcterms:modified xsi:type="dcterms:W3CDTF">2025-02-03T08:54:23Z</dcterms:modified>
</cp:coreProperties>
</file>