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Gói TCXL - Kênh Đồng Dầm/"/>
    </mc:Choice>
  </mc:AlternateContent>
  <xr:revisionPtr revIDLastSave="0" documentId="13_ncr:1_{645B5EA5-48B8-2B46-9DCB-AC14B2306AAB}" xr6:coauthVersionLast="47" xr6:coauthVersionMax="47" xr10:uidLastSave="{00000000-0000-0000-0000-000000000000}"/>
  <bookViews>
    <workbookView xWindow="3000" yWindow="1840" windowWidth="27240" windowHeight="16440" xr2:uid="{A9BCA771-4A2C-E84B-B8DB-BFBA88466E3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H16" i="1"/>
  <c r="I16" i="1"/>
  <c r="J16" i="1" s="1"/>
  <c r="G17" i="1"/>
  <c r="H17" i="1"/>
  <c r="I17" i="1"/>
  <c r="J17" i="1" s="1"/>
  <c r="I15" i="1"/>
  <c r="H15" i="1"/>
  <c r="G15" i="1"/>
  <c r="F15" i="1"/>
  <c r="E15" i="1"/>
  <c r="D15" i="1"/>
  <c r="C15" i="1"/>
  <c r="B15" i="1"/>
  <c r="A15" i="1"/>
  <c r="I14" i="1"/>
  <c r="H14" i="1"/>
  <c r="G14" i="1"/>
  <c r="F14" i="1"/>
  <c r="E14" i="1"/>
  <c r="D14" i="1"/>
  <c r="C14" i="1"/>
  <c r="B14" i="1"/>
  <c r="A14" i="1"/>
  <c r="I13" i="1"/>
  <c r="H13" i="1"/>
  <c r="G13" i="1"/>
  <c r="F13" i="1"/>
  <c r="E13" i="1"/>
  <c r="D13" i="1"/>
  <c r="C13" i="1"/>
  <c r="B13" i="1"/>
  <c r="A13" i="1"/>
  <c r="I12" i="1"/>
  <c r="H12" i="1"/>
  <c r="G12" i="1"/>
  <c r="F12" i="1"/>
  <c r="E12" i="1"/>
  <c r="D12" i="1"/>
  <c r="C12" i="1"/>
  <c r="B12" i="1"/>
  <c r="A12" i="1"/>
  <c r="I11" i="1"/>
  <c r="H11" i="1"/>
  <c r="G11" i="1"/>
  <c r="F11" i="1"/>
  <c r="E11" i="1"/>
  <c r="D11" i="1"/>
  <c r="C11" i="1"/>
  <c r="B11" i="1"/>
  <c r="A11" i="1"/>
  <c r="I10" i="1"/>
  <c r="H10" i="1"/>
  <c r="G10" i="1"/>
  <c r="F10" i="1"/>
  <c r="E10" i="1"/>
  <c r="D10" i="1"/>
  <c r="C10" i="1"/>
  <c r="B10" i="1"/>
  <c r="A10" i="1"/>
  <c r="I9" i="1"/>
  <c r="H9" i="1"/>
  <c r="G9" i="1"/>
  <c r="F9" i="1"/>
  <c r="E9" i="1"/>
  <c r="D9" i="1"/>
  <c r="C9" i="1"/>
  <c r="B9" i="1"/>
  <c r="A9" i="1"/>
  <c r="I8" i="1"/>
  <c r="H8" i="1"/>
  <c r="G8" i="1"/>
  <c r="F8" i="1"/>
  <c r="E8" i="1"/>
  <c r="D8" i="1"/>
  <c r="C8" i="1"/>
  <c r="B8" i="1"/>
  <c r="A8" i="1"/>
  <c r="I7" i="1"/>
  <c r="H7" i="1"/>
  <c r="G7" i="1"/>
  <c r="F7" i="1"/>
  <c r="E7" i="1"/>
  <c r="D7" i="1"/>
  <c r="C7" i="1"/>
  <c r="B7" i="1"/>
  <c r="A7" i="1"/>
  <c r="I6" i="1"/>
  <c r="H6" i="1"/>
  <c r="G6" i="1"/>
  <c r="F6" i="1"/>
  <c r="E6" i="1"/>
  <c r="D6" i="1"/>
  <c r="C6" i="1"/>
  <c r="B6" i="1"/>
  <c r="A6" i="1"/>
  <c r="I5" i="1"/>
  <c r="H5" i="1"/>
  <c r="G5" i="1"/>
  <c r="F5" i="1"/>
  <c r="E5" i="1"/>
  <c r="D5" i="1"/>
  <c r="C5" i="1"/>
  <c r="B5" i="1"/>
  <c r="A5" i="1"/>
  <c r="J4" i="1"/>
  <c r="I4" i="1"/>
  <c r="H4" i="1"/>
  <c r="G4" i="1"/>
  <c r="F4" i="1"/>
  <c r="A2" i="1"/>
  <c r="J9" i="1" l="1"/>
  <c r="J10" i="1"/>
  <c r="J7" i="1"/>
  <c r="J12" i="1"/>
  <c r="J8" i="1"/>
  <c r="J5" i="1"/>
  <c r="J13" i="1"/>
  <c r="J6" i="1"/>
  <c r="J14" i="1"/>
  <c r="J11" i="1"/>
  <c r="J15" i="1"/>
  <c r="J18" i="1" l="1"/>
  <c r="J19" i="1" s="1"/>
</calcChain>
</file>

<file path=xl/sharedStrings.xml><?xml version="1.0" encoding="utf-8"?>
<sst xmlns="http://schemas.openxmlformats.org/spreadsheetml/2006/main" count="17" uniqueCount="15">
  <si>
    <t>STT</t>
  </si>
  <si>
    <t>Mã số</t>
  </si>
  <si>
    <t>Tên công tác</t>
  </si>
  <si>
    <t>Đơn vị</t>
  </si>
  <si>
    <t>Khối lượng</t>
  </si>
  <si>
    <r>
      <t xml:space="preserve">PHỤ LỤC 01: BIỂU GIÁ HỢP ĐỒNG
</t>
    </r>
    <r>
      <rPr>
        <i/>
        <sz val="15"/>
        <rFont val="Times New Roman"/>
        <family val="1"/>
      </rPr>
      <t>(Kèm theo hợp đồng số: 27.10.ĐD/2025/HĐTCXD ký ngày 27/10/2025 
giữa phòng Kinh Tế xã Kiến Minh với công ty TNHH Xây dựng Định Sơn)</t>
    </r>
  </si>
  <si>
    <t>TỔNG CỘNG</t>
  </si>
  <si>
    <t>Gia công và lắp dựng máng inox 304</t>
  </si>
  <si>
    <t>TT</t>
  </si>
  <si>
    <t>Gia công, lắp dựng thép hộp mạ kẽm đỡ máng</t>
  </si>
  <si>
    <t>kg</t>
  </si>
  <si>
    <t>LÀM TRÒN</t>
  </si>
  <si>
    <t>ĐẠI DIỆN CHỦ ĐẦU TƯ</t>
  </si>
  <si>
    <t>ĐẠI DIỆN NHÀ THẦU THI CÔNG</t>
  </si>
  <si>
    <t>Bằng chữ: Ba trăm Hai mươi ba triệu bốn trăm lẻ một nghìn đồng chẵn./.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</si>
</sst>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0;\-#,##0.###0"/>
  </numFmts>
  <fonts count="10" x14ac:knownFonts="1"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5"/>
      <name val="Times New Roman"/>
      <family val="1"/>
    </font>
    <font>
      <b/>
      <sz val="12"/>
      <color indexed="32"/>
      <name val="Times New Roman"/>
      <family val="1"/>
    </font>
    <font>
      <sz val="8.25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3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9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3" fontId="2" fillId="0" borderId="10" xfId="0" applyNumberFormat="1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164" fontId="8" fillId="0" borderId="4" xfId="0" applyNumberFormat="1" applyFont="1" applyBorder="1" applyAlignment="1" applyProtection="1">
      <alignment vertical="center" wrapText="1"/>
      <protection locked="0"/>
    </xf>
    <xf numFmtId="3" fontId="8" fillId="0" borderId="4" xfId="0" applyNumberFormat="1" applyFont="1" applyBorder="1" applyAlignment="1" applyProtection="1">
      <alignment vertical="center" wrapText="1"/>
      <protection locked="0"/>
    </xf>
    <xf numFmtId="164" fontId="6" fillId="0" borderId="4" xfId="0" applyNumberFormat="1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3" fontId="6" fillId="0" borderId="4" xfId="0" applyNumberFormat="1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164" fontId="7" fillId="0" borderId="6" xfId="0" applyNumberFormat="1" applyFont="1" applyBorder="1" applyAlignment="1" applyProtection="1">
      <alignment vertical="center" wrapText="1"/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2025/Pho&#768;ng%20KT%20xa&#771;%20Kie&#770;&#769;n%20Minh/Ke&#770;nh%20&#272;o&#770;&#768;ng%20Da&#770;&#768;m/Du%20toan%20Kenh%20Dong%20Dam/Kenh%20Dong%20Dam_TKTC_DT%20Tha&#770;&#777;m%20&#273;i&#803;nh.xls" TargetMode="External"/><Relationship Id="rId1" Type="http://schemas.openxmlformats.org/officeDocument/2006/relationships/externalLinkPath" Target="/Users/pain/Library/Mobile%20Documents/com~apple~CloudDocs/&#272;i&#803;nh%20So&#795;n/Ho&#795;&#803;p%20&#273;o&#770;&#768;ng/2025/Pho&#768;ng%20KT%20xa&#771;%20Kie&#770;&#769;n%20Minh/Ke&#770;nh%20&#272;o&#770;&#768;ng%20Da&#770;&#768;m/Du%20toan%20Kenh%20Dong%20Dam/Kenh%20Dong%20Dam_TKTC_DT%20Tha&#770;&#777;m%20&#273;i&#803;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H kinh phí"/>
      <sheetName val="THKP hạng mục"/>
      <sheetName val="Công trình"/>
      <sheetName val="Tổng hợp VT"/>
      <sheetName val="Giá tháng"/>
      <sheetName val="Đầu vào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Giá tổng hợp"/>
      <sheetName val="TH chi phí XD"/>
      <sheetName val="TH chi phí TB"/>
      <sheetName val="HM chung"/>
      <sheetName val="Dự phòng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/>
      <sheetData sheetId="1"/>
      <sheetData sheetId="2">
        <row r="1">
          <cell r="AM1" t="str">
            <v>(đ)</v>
          </cell>
        </row>
        <row r="2">
          <cell r="A2" t="str">
            <v>CÔNG TRÌNH : NẠO VÉT, SỬA CHỮA TUYẾN KÊNH ĐỒNG DẦM (TỪ KÊNH ĐẠI TRÀ 1 ĐẾN GỐC ĐA MIẾU BÀ); SỬA CHỮA MÁNG INOX ĐỘI 3 - ĐỘI 5 THÔN PHONG CẦU 1, THÔN PHONG CẦU 2, XÃ KIẾN MINH</v>
          </cell>
        </row>
        <row r="7">
          <cell r="A7">
            <v>1</v>
          </cell>
          <cell r="E7" t="str">
            <v>AB.27111</v>
          </cell>
          <cell r="F7" t="str">
            <v>Đào kênh mương, chiều rộng &lt;= 6m, máy đào 0,8m3, đất cấp I</v>
          </cell>
          <cell r="G7" t="str">
            <v>100m3</v>
          </cell>
          <cell r="P7">
            <v>37.718899999999998</v>
          </cell>
        </row>
        <row r="9">
          <cell r="A9">
            <v>2</v>
          </cell>
          <cell r="E9" t="str">
            <v>AB.13211</v>
          </cell>
          <cell r="F9" t="str">
            <v>Đắp bờ kênh mương bằng thủ công, dung trọng &lt;= 1,45 T/m3</v>
          </cell>
          <cell r="G9" t="str">
            <v>m3</v>
          </cell>
          <cell r="P9">
            <v>195.26</v>
          </cell>
        </row>
        <row r="11">
          <cell r="A11">
            <v>3</v>
          </cell>
          <cell r="E11" t="str">
            <v>TLB.22431 VD</v>
          </cell>
          <cell r="F11" t="str">
            <v>Đắp bờ bao khu vực ĐBSCL bằng máy đào có dung tích gầu 0,8m3, 1 máy đào - độ chặt yêu cầu K=0,85</v>
          </cell>
          <cell r="G11" t="str">
            <v>100m3</v>
          </cell>
          <cell r="P11">
            <v>37.098799999999997</v>
          </cell>
        </row>
        <row r="13">
          <cell r="A13">
            <v>4</v>
          </cell>
          <cell r="E13" t="str">
            <v>TT</v>
          </cell>
          <cell r="F13" t="str">
            <v>Pông tông phục vụ thi công</v>
          </cell>
          <cell r="G13" t="str">
            <v>ca</v>
          </cell>
          <cell r="P13">
            <v>16</v>
          </cell>
        </row>
        <row r="15">
          <cell r="A15">
            <v>5</v>
          </cell>
          <cell r="E15" t="str">
            <v>TT</v>
          </cell>
          <cell r="F15" t="str">
            <v>Cần trục ô tô 10T vận chuyển tấm chống lầy đến và đi khỏi công trường</v>
          </cell>
          <cell r="G15" t="str">
            <v>ca</v>
          </cell>
          <cell r="P15">
            <v>1</v>
          </cell>
        </row>
        <row r="17">
          <cell r="A17">
            <v>6</v>
          </cell>
          <cell r="E17" t="str">
            <v>AA.11111</v>
          </cell>
          <cell r="F17" t="str">
            <v>Dọn mặt bằng thi công</v>
          </cell>
          <cell r="G17" t="str">
            <v>100m2</v>
          </cell>
          <cell r="P17">
            <v>44.445</v>
          </cell>
        </row>
        <row r="19">
          <cell r="A19">
            <v>7</v>
          </cell>
          <cell r="E19" t="str">
            <v>TT</v>
          </cell>
          <cell r="F19" t="str">
            <v>Tôn chống lầy (KH 10%)</v>
          </cell>
          <cell r="G19" t="str">
            <v>kg</v>
          </cell>
          <cell r="P19">
            <v>2261</v>
          </cell>
        </row>
        <row r="21">
          <cell r="A21">
            <v>8</v>
          </cell>
          <cell r="E21" t="str">
            <v>TT</v>
          </cell>
          <cell r="F21" t="str">
            <v>Nhân công hỗ trợ lắp ghép tấm chống lầy</v>
          </cell>
          <cell r="G21" t="str">
            <v>công</v>
          </cell>
          <cell r="P21">
            <v>2</v>
          </cell>
        </row>
        <row r="23">
          <cell r="A23">
            <v>9</v>
          </cell>
          <cell r="E23" t="str">
            <v>BB.11212</v>
          </cell>
          <cell r="F23" t="str">
            <v>Lắp đặt ống bê tông bằng cần cẩu, đoạn ống dài 1m, đường kính D600</v>
          </cell>
          <cell r="G23" t="str">
            <v>đoạn ống</v>
          </cell>
          <cell r="P23">
            <v>32</v>
          </cell>
        </row>
        <row r="25">
          <cell r="A25">
            <v>10</v>
          </cell>
          <cell r="E25" t="str">
            <v>BB.13703</v>
          </cell>
          <cell r="F25" t="str">
            <v>Lắp đặt khối móng bê tông đỡ đoạn ống, đường kính &lt;=600mm</v>
          </cell>
          <cell r="G25" t="str">
            <v>cái</v>
          </cell>
          <cell r="P25">
            <v>32</v>
          </cell>
        </row>
        <row r="27">
          <cell r="A27">
            <v>11</v>
          </cell>
          <cell r="E27" t="str">
            <v>N1.30</v>
          </cell>
          <cell r="F27" t="str">
            <v>Nhân công vận chuyển ống buy D600 cự ly 200m</v>
          </cell>
          <cell r="G27" t="str">
            <v>công</v>
          </cell>
          <cell r="P27">
            <v>16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H6">
            <v>967489</v>
          </cell>
        </row>
        <row r="8">
          <cell r="H8">
            <v>862638.07500000007</v>
          </cell>
        </row>
        <row r="19">
          <cell r="H19">
            <v>2236137.563866369</v>
          </cell>
        </row>
        <row r="21">
          <cell r="H21">
            <v>138909</v>
          </cell>
        </row>
        <row r="32">
          <cell r="H32">
            <v>169725.71855925</v>
          </cell>
        </row>
        <row r="34">
          <cell r="H34">
            <v>263196</v>
          </cell>
        </row>
        <row r="36">
          <cell r="H36">
            <v>2009574.5240000002</v>
          </cell>
        </row>
        <row r="49">
          <cell r="H49">
            <v>2776980.6874009832</v>
          </cell>
        </row>
        <row r="51">
          <cell r="H51">
            <v>342457</v>
          </cell>
        </row>
        <row r="62">
          <cell r="H62">
            <v>418430.48615025001</v>
          </cell>
        </row>
        <row r="64">
          <cell r="H64">
            <v>2239304</v>
          </cell>
        </row>
        <row r="75">
          <cell r="H75">
            <v>2736089.673618</v>
          </cell>
        </row>
        <row r="77">
          <cell r="H77">
            <v>231515</v>
          </cell>
        </row>
        <row r="88">
          <cell r="H88">
            <v>282876.19759875</v>
          </cell>
        </row>
        <row r="90">
          <cell r="H90">
            <v>1925</v>
          </cell>
        </row>
        <row r="101">
          <cell r="H101">
            <v>2352.0578812500003</v>
          </cell>
        </row>
        <row r="103">
          <cell r="H103">
            <v>234563</v>
          </cell>
        </row>
        <row r="114">
          <cell r="H114">
            <v>286600.39106475003</v>
          </cell>
        </row>
        <row r="116">
          <cell r="H116">
            <v>850425</v>
          </cell>
        </row>
        <row r="120">
          <cell r="H120">
            <v>135595</v>
          </cell>
        </row>
        <row r="122">
          <cell r="H122">
            <v>66306.887849999999</v>
          </cell>
        </row>
        <row r="135">
          <cell r="H135">
            <v>1285783.7663474688</v>
          </cell>
        </row>
        <row r="137">
          <cell r="H137">
            <v>230000</v>
          </cell>
        </row>
        <row r="139">
          <cell r="H139">
            <v>31735</v>
          </cell>
        </row>
        <row r="150">
          <cell r="H150">
            <v>319800.45171375002</v>
          </cell>
        </row>
        <row r="152">
          <cell r="H152">
            <v>243700</v>
          </cell>
        </row>
        <row r="163">
          <cell r="H163">
            <v>297764.41852499999</v>
          </cell>
        </row>
        <row r="171">
          <cell r="H171">
            <v>30000</v>
          </cell>
        </row>
        <row r="182">
          <cell r="H182">
            <v>180173.32199999999</v>
          </cell>
        </row>
        <row r="186">
          <cell r="H186">
            <v>20000</v>
          </cell>
        </row>
        <row r="197">
          <cell r="H197">
            <v>47693.0052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DE77-83B2-8A4D-9685-16D7B9BB2D6B}">
  <dimension ref="A1:J22"/>
  <sheetViews>
    <sheetView tabSelected="1" topLeftCell="A2" workbookViewId="0">
      <selection activeCell="A21" sqref="A21"/>
    </sheetView>
  </sheetViews>
  <sheetFormatPr baseColWidth="10" defaultRowHeight="16" x14ac:dyDescent="0.2"/>
  <cols>
    <col min="1" max="1" width="4.6640625" customWidth="1"/>
    <col min="2" max="2" width="12.83203125" hidden="1" customWidth="1"/>
    <col min="3" max="3" width="48.1640625" customWidth="1"/>
    <col min="4" max="4" width="7.5" customWidth="1"/>
    <col min="5" max="5" width="8.5" customWidth="1"/>
    <col min="6" max="6" width="11.1640625" hidden="1" customWidth="1"/>
    <col min="7" max="8" width="11" hidden="1" customWidth="1"/>
    <col min="9" max="9" width="11" bestFit="1" customWidth="1"/>
    <col min="10" max="10" width="11.1640625" bestFit="1" customWidth="1"/>
  </cols>
  <sheetData>
    <row r="1" spans="1:10" ht="63" customHeight="1" x14ac:dyDescent="0.2">
      <c r="A1" s="16" t="s">
        <v>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53" customHeight="1" x14ac:dyDescent="0.2">
      <c r="A2" s="18" t="str">
        <f>'[1]Công trình'!A2</f>
        <v>CÔNG TRÌNH : NẠO VÉT, SỬA CHỮA TUYẾN KÊNH ĐỒNG DẦM (TỪ KÊNH ĐẠI TRÀ 1 ĐẾN GỐC ĐA MIẾU BÀ); SỬA CHỮA MÁNG INOX ĐỘI 3 - ĐỘI 5 THÔN PHONG CẦU 1, THÔN PHONG CẦU 2, XÃ KIẾN MINH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">
      <c r="A3" s="19"/>
      <c r="B3" s="17"/>
      <c r="C3" s="17"/>
      <c r="D3" s="17"/>
      <c r="E3" s="17"/>
      <c r="F3" s="17"/>
      <c r="G3" s="17"/>
      <c r="H3" s="17"/>
      <c r="I3" s="17"/>
      <c r="J3" s="17"/>
    </row>
    <row r="4" spans="1:10" ht="34" x14ac:dyDescent="0.2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tr">
        <f>"Vật liệu_x000D_
"&amp;'[1]Công trình'!AM1</f>
        <v>Vật liệu_x000D_
(đ)</v>
      </c>
      <c r="G4" s="5" t="str">
        <f>"Nhân công_x000D_
"&amp;'[1]Công trình'!AM1</f>
        <v>Nhân công_x000D_
(đ)</v>
      </c>
      <c r="H4" s="5" t="str">
        <f>"Máy_x000D_
"&amp;'[1]Công trình'!AM1</f>
        <v>Máy_x000D_
(đ)</v>
      </c>
      <c r="I4" s="5" t="str">
        <f>"Đơn giá_x000D_
"&amp;'[1]Công trình'!AM1</f>
        <v>Đơn giá_x000D_
(đ)</v>
      </c>
      <c r="J4" s="5" t="str">
        <f>"Thành tiền_x000D_
"&amp;'[1]Công trình'!AM1</f>
        <v>Thành tiền_x000D_
(đ)</v>
      </c>
    </row>
    <row r="5" spans="1:10" ht="34" x14ac:dyDescent="0.2">
      <c r="A5" s="6">
        <f>'[1]Công trình'!A7</f>
        <v>1</v>
      </c>
      <c r="B5" s="7" t="str">
        <f>'[1]Công trình'!E7</f>
        <v>AB.27111</v>
      </c>
      <c r="C5" s="8" t="str">
        <f>'[1]Công trình'!F7</f>
        <v>Đào kênh mương, chiều rộng &lt;= 6m, máy đào 0,8m3, đất cấp I</v>
      </c>
      <c r="D5" s="7" t="str">
        <f>'[1]Công trình'!G7</f>
        <v>100m3</v>
      </c>
      <c r="E5" s="9">
        <f>'[1]Công trình'!P7</f>
        <v>37.718899999999998</v>
      </c>
      <c r="F5" s="10">
        <f>'[1]Công trình'!Q7+'[1]Công trình'!R7</f>
        <v>0</v>
      </c>
      <c r="G5" s="10">
        <f>'[1]Chiết tính'!H$6</f>
        <v>967489</v>
      </c>
      <c r="H5" s="10">
        <f>'[1]Chiết tính'!H$8</f>
        <v>862638.07500000007</v>
      </c>
      <c r="I5" s="10">
        <f>'[1]Chiết tính'!H$19</f>
        <v>2236137.563866369</v>
      </c>
      <c r="J5" s="10">
        <f t="shared" ref="J5:J15" si="0">E5*I5</f>
        <v>84344649.15771918</v>
      </c>
    </row>
    <row r="6" spans="1:10" ht="34" x14ac:dyDescent="0.2">
      <c r="A6" s="6">
        <f>'[1]Công trình'!A9</f>
        <v>2</v>
      </c>
      <c r="B6" s="7" t="str">
        <f>'[1]Công trình'!E9</f>
        <v>AB.13211</v>
      </c>
      <c r="C6" s="8" t="str">
        <f>'[1]Công trình'!F9</f>
        <v>Đắp bờ kênh mương bằng thủ công, dung trọng &lt;= 1,45 T/m3</v>
      </c>
      <c r="D6" s="7" t="str">
        <f>'[1]Công trình'!G9</f>
        <v>m3</v>
      </c>
      <c r="E6" s="9">
        <f>'[1]Công trình'!P9</f>
        <v>195.26</v>
      </c>
      <c r="F6" s="10">
        <f>'[1]Công trình'!Q9+'[1]Công trình'!R9</f>
        <v>0</v>
      </c>
      <c r="G6" s="10">
        <f>'[1]Chiết tính'!H$21</f>
        <v>138909</v>
      </c>
      <c r="H6" s="10">
        <f>'[1]Công trình'!T9</f>
        <v>0</v>
      </c>
      <c r="I6" s="10">
        <f>'[1]Chiết tính'!H$32</f>
        <v>169725.71855925</v>
      </c>
      <c r="J6" s="10">
        <f t="shared" si="0"/>
        <v>33140643.805879153</v>
      </c>
    </row>
    <row r="7" spans="1:10" ht="34" x14ac:dyDescent="0.2">
      <c r="A7" s="6">
        <f>'[1]Công trình'!A11</f>
        <v>3</v>
      </c>
      <c r="B7" s="7" t="str">
        <f>'[1]Công trình'!E11</f>
        <v>TLB.22431 VD</v>
      </c>
      <c r="C7" s="8" t="str">
        <f>'[1]Công trình'!F11</f>
        <v>Đắp bờ bao khu vực ĐBSCL bằng máy đào có dung tích gầu 0,8m3, 1 máy đào - độ chặt yêu cầu K=0,85</v>
      </c>
      <c r="D7" s="7" t="str">
        <f>'[1]Công trình'!G11</f>
        <v>100m3</v>
      </c>
      <c r="E7" s="9">
        <f>'[1]Công trình'!P11</f>
        <v>37.098799999999997</v>
      </c>
      <c r="F7" s="10">
        <f>'[1]Công trình'!Q11+'[1]Công trình'!R11</f>
        <v>0</v>
      </c>
      <c r="G7" s="10">
        <f>'[1]Chiết tính'!H$34</f>
        <v>263196</v>
      </c>
      <c r="H7" s="10">
        <f>'[1]Chiết tính'!H$36</f>
        <v>2009574.5240000002</v>
      </c>
      <c r="I7" s="10">
        <f>'[1]Chiết tính'!H$49</f>
        <v>2776980.6874009832</v>
      </c>
      <c r="J7" s="10">
        <f t="shared" si="0"/>
        <v>103022651.12575158</v>
      </c>
    </row>
    <row r="8" spans="1:10" ht="17" x14ac:dyDescent="0.2">
      <c r="A8" s="6">
        <f>'[1]Công trình'!A13</f>
        <v>4</v>
      </c>
      <c r="B8" s="7" t="str">
        <f>'[1]Công trình'!E13</f>
        <v>TT</v>
      </c>
      <c r="C8" s="8" t="str">
        <f>'[1]Công trình'!F13</f>
        <v>Pông tông phục vụ thi công</v>
      </c>
      <c r="D8" s="7" t="str">
        <f>'[1]Công trình'!G13</f>
        <v>ca</v>
      </c>
      <c r="E8" s="9">
        <f>'[1]Công trình'!P13</f>
        <v>16</v>
      </c>
      <c r="F8" s="10">
        <f>'[1]Công trình'!Q13+'[1]Công trình'!R13</f>
        <v>0</v>
      </c>
      <c r="G8" s="10">
        <f>'[1]Công trình'!S13</f>
        <v>0</v>
      </c>
      <c r="H8" s="10">
        <f>'[1]Chiết tính'!H$51</f>
        <v>342457</v>
      </c>
      <c r="I8" s="10">
        <f>'[1]Chiết tính'!H$62</f>
        <v>418430.48615025001</v>
      </c>
      <c r="J8" s="10">
        <f t="shared" si="0"/>
        <v>6694887.7784040002</v>
      </c>
    </row>
    <row r="9" spans="1:10" ht="34" x14ac:dyDescent="0.2">
      <c r="A9" s="6">
        <f>'[1]Công trình'!A15</f>
        <v>5</v>
      </c>
      <c r="B9" s="7" t="str">
        <f>'[1]Công trình'!E15</f>
        <v>TT</v>
      </c>
      <c r="C9" s="8" t="str">
        <f>'[1]Công trình'!F15</f>
        <v>Cần trục ô tô 10T vận chuyển tấm chống lầy đến và đi khỏi công trường</v>
      </c>
      <c r="D9" s="7" t="str">
        <f>'[1]Công trình'!G15</f>
        <v>ca</v>
      </c>
      <c r="E9" s="9">
        <f>'[1]Công trình'!P15</f>
        <v>1</v>
      </c>
      <c r="F9" s="10">
        <f>'[1]Công trình'!Q15+'[1]Công trình'!R15</f>
        <v>0</v>
      </c>
      <c r="G9" s="10">
        <f>'[1]Công trình'!S15</f>
        <v>0</v>
      </c>
      <c r="H9" s="10">
        <f>'[1]Chiết tính'!H$64</f>
        <v>2239304</v>
      </c>
      <c r="I9" s="10">
        <f>'[1]Chiết tính'!H$75</f>
        <v>2736089.673618</v>
      </c>
      <c r="J9" s="10">
        <f t="shared" si="0"/>
        <v>2736089.673618</v>
      </c>
    </row>
    <row r="10" spans="1:10" ht="17" x14ac:dyDescent="0.2">
      <c r="A10" s="6">
        <f>'[1]Công trình'!A17</f>
        <v>6</v>
      </c>
      <c r="B10" s="7" t="str">
        <f>'[1]Công trình'!E17</f>
        <v>AA.11111</v>
      </c>
      <c r="C10" s="8" t="str">
        <f>'[1]Công trình'!F17</f>
        <v>Dọn mặt bằng thi công</v>
      </c>
      <c r="D10" s="7" t="str">
        <f>'[1]Công trình'!G17</f>
        <v>100m2</v>
      </c>
      <c r="E10" s="9">
        <f>'[1]Công trình'!P17</f>
        <v>44.445</v>
      </c>
      <c r="F10" s="10">
        <f>'[1]Công trình'!Q17+'[1]Công trình'!R17</f>
        <v>0</v>
      </c>
      <c r="G10" s="10">
        <f>'[1]Chiết tính'!H$77</f>
        <v>231515</v>
      </c>
      <c r="H10" s="10">
        <f>'[1]Công trình'!T17</f>
        <v>0</v>
      </c>
      <c r="I10" s="10">
        <f>'[1]Chiết tính'!H$88</f>
        <v>282876.19759875</v>
      </c>
      <c r="J10" s="10">
        <f t="shared" si="0"/>
        <v>12572432.602276444</v>
      </c>
    </row>
    <row r="11" spans="1:10" ht="17" x14ac:dyDescent="0.2">
      <c r="A11" s="6">
        <f>'[1]Công trình'!A19</f>
        <v>7</v>
      </c>
      <c r="B11" s="7" t="str">
        <f>'[1]Công trình'!E19</f>
        <v>TT</v>
      </c>
      <c r="C11" s="8" t="str">
        <f>'[1]Công trình'!F19</f>
        <v>Tôn chống lầy (KH 10%)</v>
      </c>
      <c r="D11" s="7" t="str">
        <f>'[1]Công trình'!G19</f>
        <v>kg</v>
      </c>
      <c r="E11" s="9">
        <f>'[1]Công trình'!P19</f>
        <v>2261</v>
      </c>
      <c r="F11" s="10">
        <f>'[1]Chiết tính'!H$90</f>
        <v>1925</v>
      </c>
      <c r="G11" s="10">
        <f>'[1]Công trình'!S19</f>
        <v>0</v>
      </c>
      <c r="H11" s="10">
        <f>'[1]Công trình'!T19</f>
        <v>0</v>
      </c>
      <c r="I11" s="10">
        <f>'[1]Chiết tính'!H$101</f>
        <v>2352.0578812500003</v>
      </c>
      <c r="J11" s="10">
        <f t="shared" si="0"/>
        <v>5318002.8695062501</v>
      </c>
    </row>
    <row r="12" spans="1:10" ht="17" x14ac:dyDescent="0.2">
      <c r="A12" s="6">
        <f>'[1]Công trình'!A21</f>
        <v>8</v>
      </c>
      <c r="B12" s="7" t="str">
        <f>'[1]Công trình'!E21</f>
        <v>TT</v>
      </c>
      <c r="C12" s="8" t="str">
        <f>'[1]Công trình'!F21</f>
        <v>Nhân công hỗ trợ lắp ghép tấm chống lầy</v>
      </c>
      <c r="D12" s="7" t="str">
        <f>'[1]Công trình'!G21</f>
        <v>công</v>
      </c>
      <c r="E12" s="9">
        <f>'[1]Công trình'!P21</f>
        <v>2</v>
      </c>
      <c r="F12" s="10">
        <f>'[1]Công trình'!Q21+'[1]Công trình'!R21</f>
        <v>0</v>
      </c>
      <c r="G12" s="10">
        <f>'[1]Chiết tính'!H$103</f>
        <v>234563</v>
      </c>
      <c r="H12" s="10">
        <f>'[1]Công trình'!T21</f>
        <v>0</v>
      </c>
      <c r="I12" s="10">
        <f>'[1]Chiết tính'!H$114</f>
        <v>286600.39106475003</v>
      </c>
      <c r="J12" s="10">
        <f t="shared" si="0"/>
        <v>573200.78212950006</v>
      </c>
    </row>
    <row r="13" spans="1:10" ht="34" x14ac:dyDescent="0.2">
      <c r="A13" s="6">
        <f>'[1]Công trình'!A23</f>
        <v>9</v>
      </c>
      <c r="B13" s="7" t="str">
        <f>'[1]Công trình'!E23</f>
        <v>BB.11212</v>
      </c>
      <c r="C13" s="8" t="str">
        <f>'[1]Công trình'!F23</f>
        <v>Lắp đặt ống bê tông bằng cần cẩu, đoạn ống dài 1m, đường kính D600</v>
      </c>
      <c r="D13" s="7" t="str">
        <f>'[1]Công trình'!G23</f>
        <v>đoạn ống</v>
      </c>
      <c r="E13" s="9">
        <f>'[1]Công trình'!P23</f>
        <v>32</v>
      </c>
      <c r="F13" s="10">
        <f>'[1]Chiết tính'!H$116</f>
        <v>850425</v>
      </c>
      <c r="G13" s="10">
        <f>'[1]Chiết tính'!H$120</f>
        <v>135595</v>
      </c>
      <c r="H13" s="10">
        <f>'[1]Chiết tính'!H$122</f>
        <v>66306.887849999999</v>
      </c>
      <c r="I13" s="10">
        <f>'[1]Chiết tính'!H$135</f>
        <v>1285783.7663474688</v>
      </c>
      <c r="J13" s="10">
        <f t="shared" si="0"/>
        <v>41145080.523119003</v>
      </c>
    </row>
    <row r="14" spans="1:10" ht="34" x14ac:dyDescent="0.2">
      <c r="A14" s="6">
        <f>'[1]Công trình'!A25</f>
        <v>10</v>
      </c>
      <c r="B14" s="7" t="str">
        <f>'[1]Công trình'!E25</f>
        <v>BB.13703</v>
      </c>
      <c r="C14" s="8" t="str">
        <f>'[1]Công trình'!F25</f>
        <v>Lắp đặt khối móng bê tông đỡ đoạn ống, đường kính &lt;=600mm</v>
      </c>
      <c r="D14" s="7" t="str">
        <f>'[1]Công trình'!G25</f>
        <v>cái</v>
      </c>
      <c r="E14" s="9">
        <f>'[1]Công trình'!P25</f>
        <v>32</v>
      </c>
      <c r="F14" s="10">
        <f>'[1]Chiết tính'!H$137</f>
        <v>230000</v>
      </c>
      <c r="G14" s="10">
        <f>'[1]Chiết tính'!H$139</f>
        <v>31735</v>
      </c>
      <c r="H14" s="10">
        <f>'[1]Công trình'!T25</f>
        <v>0</v>
      </c>
      <c r="I14" s="10">
        <f>'[1]Chiết tính'!H$150</f>
        <v>319800.45171375002</v>
      </c>
      <c r="J14" s="10">
        <f t="shared" si="0"/>
        <v>10233614.454840001</v>
      </c>
    </row>
    <row r="15" spans="1:10" ht="17" x14ac:dyDescent="0.2">
      <c r="A15" s="6">
        <f>'[1]Công trình'!A27</f>
        <v>11</v>
      </c>
      <c r="B15" s="7" t="str">
        <f>'[1]Công trình'!E27</f>
        <v>N1.30</v>
      </c>
      <c r="C15" s="8" t="str">
        <f>'[1]Công trình'!F27</f>
        <v>Nhân công vận chuyển ống buy D600 cự ly 200m</v>
      </c>
      <c r="D15" s="7" t="str">
        <f>'[1]Công trình'!G27</f>
        <v>công</v>
      </c>
      <c r="E15" s="9">
        <f>'[1]Công trình'!P27</f>
        <v>16</v>
      </c>
      <c r="F15" s="10">
        <f>'[1]Công trình'!Q27+'[1]Công trình'!R27</f>
        <v>0</v>
      </c>
      <c r="G15" s="10">
        <f>'[1]Chiết tính'!H$152</f>
        <v>243700</v>
      </c>
      <c r="H15" s="10">
        <f>'[1]Công trình'!T27</f>
        <v>0</v>
      </c>
      <c r="I15" s="10">
        <f>'[1]Chiết tính'!H$163</f>
        <v>297764.41852499999</v>
      </c>
      <c r="J15" s="10">
        <f t="shared" si="0"/>
        <v>4764230.6963999998</v>
      </c>
    </row>
    <row r="16" spans="1:10" ht="17" x14ac:dyDescent="0.2">
      <c r="A16" s="6">
        <v>12</v>
      </c>
      <c r="B16" s="7" t="s">
        <v>8</v>
      </c>
      <c r="C16" s="8" t="s">
        <v>7</v>
      </c>
      <c r="D16" s="7" t="s">
        <v>10</v>
      </c>
      <c r="E16" s="9">
        <v>80.55</v>
      </c>
      <c r="F16" s="10">
        <v>180173</v>
      </c>
      <c r="G16" s="10">
        <f>'[1]Chiết tính'!H$171</f>
        <v>30000</v>
      </c>
      <c r="H16" s="10">
        <f>'[1]Công trình'!T25</f>
        <v>0</v>
      </c>
      <c r="I16" s="10">
        <f>'[1]Chiết tính'!H$182</f>
        <v>180173.32199999999</v>
      </c>
      <c r="J16" s="10">
        <f>E16*I16</f>
        <v>14512961.087099999</v>
      </c>
    </row>
    <row r="17" spans="1:10" ht="17" x14ac:dyDescent="0.2">
      <c r="A17" s="6">
        <v>13</v>
      </c>
      <c r="B17" s="7" t="s">
        <v>8</v>
      </c>
      <c r="C17" s="8" t="s">
        <v>9</v>
      </c>
      <c r="D17" s="7" t="s">
        <v>10</v>
      </c>
      <c r="E17" s="9">
        <v>91.05</v>
      </c>
      <c r="F17" s="10">
        <v>47693</v>
      </c>
      <c r="G17" s="10">
        <f>'[1]Chiết tính'!H$186</f>
        <v>20000</v>
      </c>
      <c r="H17" s="10">
        <f>'[1]Công trình'!T27</f>
        <v>0</v>
      </c>
      <c r="I17" s="10">
        <f>'[1]Chiết tính'!H$197</f>
        <v>47693.0052</v>
      </c>
      <c r="J17" s="10">
        <f>E17*I17</f>
        <v>4342448.1234599994</v>
      </c>
    </row>
    <row r="18" spans="1:10" ht="17" x14ac:dyDescent="0.2">
      <c r="A18" s="6"/>
      <c r="B18" s="7"/>
      <c r="C18" s="2" t="s">
        <v>6</v>
      </c>
      <c r="D18" s="2"/>
      <c r="E18" s="11"/>
      <c r="F18" s="12"/>
      <c r="G18" s="12"/>
      <c r="H18" s="12"/>
      <c r="I18" s="12"/>
      <c r="J18" s="13">
        <f>ROUND(SUM(J5:J17),0)</f>
        <v>323400893</v>
      </c>
    </row>
    <row r="19" spans="1:10" ht="17" x14ac:dyDescent="0.2">
      <c r="A19" s="14"/>
      <c r="B19" s="15"/>
      <c r="C19" s="1" t="s">
        <v>11</v>
      </c>
      <c r="D19" s="15"/>
      <c r="E19" s="15"/>
      <c r="F19" s="15"/>
      <c r="G19" s="15"/>
      <c r="H19" s="15"/>
      <c r="I19" s="15"/>
      <c r="J19" s="3">
        <f>ROUND(J18,-3)</f>
        <v>323401000</v>
      </c>
    </row>
    <row r="20" spans="1:10" x14ac:dyDescent="0.2">
      <c r="A20" s="20" t="s">
        <v>14</v>
      </c>
      <c r="B20" s="21"/>
      <c r="C20" s="22"/>
      <c r="D20" s="21"/>
      <c r="E20" s="23"/>
      <c r="F20" s="22"/>
      <c r="G20" s="22"/>
      <c r="H20" s="22"/>
      <c r="I20" s="22"/>
      <c r="J20" s="24"/>
    </row>
    <row r="22" spans="1:10" x14ac:dyDescent="0.2">
      <c r="A22" s="25" t="s">
        <v>12</v>
      </c>
      <c r="B22" s="25"/>
      <c r="C22" s="25"/>
      <c r="D22" s="26" t="s">
        <v>13</v>
      </c>
      <c r="E22" s="26"/>
      <c r="F22" s="26"/>
      <c r="G22" s="26"/>
      <c r="H22" s="26"/>
      <c r="I22" s="26"/>
      <c r="J22" s="26"/>
    </row>
  </sheetData>
  <mergeCells count="6">
    <mergeCell ref="A1:J1"/>
    <mergeCell ref="A2:J2"/>
    <mergeCell ref="A3:J3"/>
    <mergeCell ref="A20:J20"/>
    <mergeCell ref="A22:C22"/>
    <mergeCell ref="D22:J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2026-01-14T08:59:04Z</dcterms:created>
  <dcterms:modified xsi:type="dcterms:W3CDTF">2026-01-19T08:56:05Z</dcterms:modified>
</cp:coreProperties>
</file>