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Rạng Đông/3 nhà văn hóa/"/>
    </mc:Choice>
  </mc:AlternateContent>
  <xr:revisionPtr revIDLastSave="0" documentId="13_ncr:1_{2FCC2A4C-FD7F-634E-95CB-F97C76878CDA}" xr6:coauthVersionLast="47" xr6:coauthVersionMax="47" xr10:uidLastSave="{00000000-0000-0000-0000-000000000000}"/>
  <bookViews>
    <workbookView xWindow="0" yWindow="760" windowWidth="26500" windowHeight="15900" xr2:uid="{00000000-000D-0000-FFFF-FFFF00000000}"/>
  </bookViews>
  <sheets>
    <sheet name="Sheet1" sheetId="1" r:id="rId1"/>
  </sheets>
  <definedNames>
    <definedName name="_xlnm._FilterDatabase" localSheetId="0" hidden="1">Sheet1!$A$4:$T$125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0" i="1" l="1"/>
  <c r="P91" i="1"/>
  <c r="P92" i="1"/>
  <c r="P93" i="1"/>
  <c r="P94" i="1"/>
  <c r="P95" i="1"/>
  <c r="P96" i="1"/>
  <c r="P97" i="1"/>
  <c r="P9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00" i="1"/>
  <c r="P7" i="1"/>
  <c r="P8" i="1"/>
  <c r="P31" i="1"/>
  <c r="P9" i="1"/>
  <c r="P35" i="1"/>
  <c r="P32" i="1"/>
  <c r="P49" i="1"/>
  <c r="P10" i="1"/>
  <c r="P11" i="1"/>
  <c r="P12" i="1"/>
  <c r="P36" i="1"/>
  <c r="P37" i="1"/>
  <c r="P13" i="1"/>
  <c r="P14" i="1"/>
  <c r="P15" i="1"/>
  <c r="P40" i="1"/>
  <c r="P41" i="1"/>
  <c r="P42" i="1"/>
  <c r="P43" i="1"/>
  <c r="P50" i="1"/>
  <c r="P16" i="1"/>
  <c r="P44" i="1"/>
  <c r="P45" i="1"/>
  <c r="P46" i="1"/>
  <c r="P17" i="1"/>
  <c r="P18" i="1"/>
  <c r="P19" i="1"/>
  <c r="P20" i="1"/>
  <c r="P53" i="1"/>
  <c r="P56" i="1"/>
  <c r="P59" i="1"/>
  <c r="P60" i="1"/>
  <c r="P61" i="1"/>
  <c r="P78" i="1"/>
  <c r="P21" i="1"/>
  <c r="P22" i="1"/>
  <c r="P23" i="1"/>
  <c r="P24" i="1"/>
  <c r="P25" i="1"/>
  <c r="P26" i="1"/>
  <c r="P27" i="1"/>
  <c r="P28" i="1"/>
  <c r="P66" i="1"/>
  <c r="P64" i="1"/>
  <c r="P65" i="1"/>
  <c r="P67" i="1"/>
  <c r="P68" i="1"/>
  <c r="P69" i="1"/>
  <c r="P70" i="1"/>
  <c r="P73" i="1"/>
  <c r="P74" i="1"/>
  <c r="P75" i="1"/>
  <c r="P76" i="1"/>
  <c r="P77" i="1"/>
  <c r="P81" i="1"/>
  <c r="P82" i="1"/>
  <c r="P83" i="1"/>
  <c r="P86" i="1"/>
  <c r="P87" i="1"/>
  <c r="P6" i="1"/>
  <c r="P98" i="1" l="1"/>
  <c r="P88" i="1"/>
  <c r="P125" i="1"/>
  <c r="P128" i="1" l="1"/>
  <c r="P133" i="1" s="1"/>
  <c r="P134" i="1" s="1"/>
</calcChain>
</file>

<file path=xl/sharedStrings.xml><?xml version="1.0" encoding="utf-8"?>
<sst xmlns="http://schemas.openxmlformats.org/spreadsheetml/2006/main" count="311" uniqueCount="210">
  <si>
    <t>BẢNG TỔNG HỢP VẬT TƯ VÀ CHÊNH LỆCH GIÁ</t>
  </si>
  <si>
    <t>STT</t>
  </si>
  <si>
    <t>Mã số</t>
  </si>
  <si>
    <t>Tên vật tư</t>
  </si>
  <si>
    <t>Đơn vị</t>
  </si>
  <si>
    <t>Khối lượng</t>
  </si>
  <si>
    <t>Hệ số</t>
  </si>
  <si>
    <t>Cước ôtô
Cước sông</t>
  </si>
  <si>
    <t>Cước bộ</t>
  </si>
  <si>
    <t>I</t>
  </si>
  <si>
    <t>VẬT LIỆU</t>
  </si>
  <si>
    <t>%</t>
  </si>
  <si>
    <t>TỔNG VẬT LIỆU</t>
  </si>
  <si>
    <t>II</t>
  </si>
  <si>
    <t>NHÂN CÔNG</t>
  </si>
  <si>
    <t>TỔNG NHÂN CÔNG</t>
  </si>
  <si>
    <t>III</t>
  </si>
  <si>
    <t>MÁY THI CÔNG</t>
  </si>
  <si>
    <t>M999</t>
  </si>
  <si>
    <t>Máy khác</t>
  </si>
  <si>
    <t>TỔNG MÁY THI CÔNG</t>
  </si>
  <si>
    <t>CÔNG TRÌNH : XÂY DỰNG, SỬA CHỮA ĐẢM BẢO CÔNG TÁC PHÒNG CHÁY CHỮA CHÁY TẠI TRƯỜNG MẦM NON KIẾN QUỐC, HUYỆN KIẾN THỤY</t>
  </si>
  <si>
    <t>HẠNG MỤC: HỆ THỐNG PHÒNG CHÁY VÀ CHỮA CHÁY</t>
  </si>
  <si>
    <t>Giá gốc_x000D_
(đ)</t>
  </si>
  <si>
    <t>Thành tiền_x000D_
(đ)</t>
  </si>
  <si>
    <t>Giá T.B_x000D_
(đ)</t>
  </si>
  <si>
    <t>Giá T.B x H.S_x000D_
(đ)</t>
  </si>
  <si>
    <t>Cước V.C_x000D_
Bù NL, lương_x000D_
(đ)</t>
  </si>
  <si>
    <t>Giá H.T_x000D_
(đ)</t>
  </si>
  <si>
    <t>Chênh lệch_x000D_
(đ)</t>
  </si>
  <si>
    <t>Tổng chênh_x000D_
(đ)</t>
  </si>
  <si>
    <t>TT</t>
  </si>
  <si>
    <t>bộ</t>
  </si>
  <si>
    <t>cái</t>
  </si>
  <si>
    <t>m3</t>
  </si>
  <si>
    <t>Đánh màu bằng xi măng nguyên chất</t>
  </si>
  <si>
    <t>m2</t>
  </si>
  <si>
    <t>Băng cản nước</t>
  </si>
  <si>
    <t>m</t>
  </si>
  <si>
    <t>Bản lề</t>
  </si>
  <si>
    <t>Móc khóa</t>
  </si>
  <si>
    <t>Gia công, lắp dựng nắp bể bằng inox dày 2mm</t>
  </si>
  <si>
    <t>kg</t>
  </si>
  <si>
    <t>Ke chống bão</t>
  </si>
  <si>
    <t>Phụ kiện cửa (khóa then cài, bản lề....)</t>
  </si>
  <si>
    <t>Lắp đặt Biển báo " Trạm bơm chữa cháy" kết nối với hệ thống đèn chiếu sáng sự cố và có ác quy hoạt động trong 2 giờ)</t>
  </si>
  <si>
    <t>Bulong leo móng M20L500</t>
  </si>
  <si>
    <t>Bulong leo móng M16L160</t>
  </si>
  <si>
    <t xml:space="preserve">Bu lông M16L70 liên kết </t>
  </si>
  <si>
    <t>Gia công + lắp dựng cửa đi nhôm hệ</t>
  </si>
  <si>
    <t>A24.0107</t>
  </si>
  <si>
    <t>Bật sắt d= 10mm</t>
  </si>
  <si>
    <t>A25.0066</t>
  </si>
  <si>
    <t>Bột bả</t>
  </si>
  <si>
    <t>A24.0098</t>
  </si>
  <si>
    <t>Bột đá</t>
  </si>
  <si>
    <t>A24.0900</t>
  </si>
  <si>
    <t>Bu lông</t>
  </si>
  <si>
    <t>A24.1042</t>
  </si>
  <si>
    <t>Cát</t>
  </si>
  <si>
    <t>A24.0175</t>
  </si>
  <si>
    <t>Cát mịn ML=0,7-1,4</t>
  </si>
  <si>
    <t>A24.0176</t>
  </si>
  <si>
    <t>Cát mịn ML=1,5-2,0</t>
  </si>
  <si>
    <t>A24.0180</t>
  </si>
  <si>
    <t>Cát vàng</t>
  </si>
  <si>
    <t>A24.0227</t>
  </si>
  <si>
    <t>Cọc tre L=3m</t>
  </si>
  <si>
    <t>A24.0293</t>
  </si>
  <si>
    <t>Dây thép</t>
  </si>
  <si>
    <t>A24.0008</t>
  </si>
  <si>
    <t>Đá 1x2</t>
  </si>
  <si>
    <t>A24.0009</t>
  </si>
  <si>
    <t>Đá 2x4</t>
  </si>
  <si>
    <t>A24.0010</t>
  </si>
  <si>
    <t>Đá 4x6</t>
  </si>
  <si>
    <t>A24.0032</t>
  </si>
  <si>
    <t>Đá mài</t>
  </si>
  <si>
    <t>viên</t>
  </si>
  <si>
    <t>A24.0054</t>
  </si>
  <si>
    <t>Đinh</t>
  </si>
  <si>
    <t>A24.0068</t>
  </si>
  <si>
    <t>Đinh tán f22</t>
  </si>
  <si>
    <t>A24.0070</t>
  </si>
  <si>
    <t>Đinh, đinh vít</t>
  </si>
  <si>
    <t>A24.10164</t>
  </si>
  <si>
    <t>Gạch không nung (10,5x6x22)cm</t>
  </si>
  <si>
    <t>A25.0334</t>
  </si>
  <si>
    <t>Gạch lát tiết diện &lt;= 0,36m2</t>
  </si>
  <si>
    <t>A24.0406</t>
  </si>
  <si>
    <t>Gỗ chống</t>
  </si>
  <si>
    <t>A24.0404</t>
  </si>
  <si>
    <t>Gỗ đà nẹp</t>
  </si>
  <si>
    <t>A24.0418</t>
  </si>
  <si>
    <t>Gỗ ván</t>
  </si>
  <si>
    <t>A24.0435</t>
  </si>
  <si>
    <t>Giáo thép</t>
  </si>
  <si>
    <t>A25.0289</t>
  </si>
  <si>
    <t>Giấy ráp</t>
  </si>
  <si>
    <t>A24.0931</t>
  </si>
  <si>
    <t>Khí gas</t>
  </si>
  <si>
    <t>A24.0471</t>
  </si>
  <si>
    <t>Lưới thép tròn 3 ly lỗ vuông 10x10</t>
  </si>
  <si>
    <t>lít</t>
  </si>
  <si>
    <t>A24.0521</t>
  </si>
  <si>
    <t>Nhựa bi tum số 4</t>
  </si>
  <si>
    <t>A24.0001</t>
  </si>
  <si>
    <t>Ô xy</t>
  </si>
  <si>
    <t>chai</t>
  </si>
  <si>
    <t>A24.0543</t>
  </si>
  <si>
    <t>Que hàn</t>
  </si>
  <si>
    <t>A24.1096</t>
  </si>
  <si>
    <t>Sơn lót (sắt thép)</t>
  </si>
  <si>
    <t>A25.0531</t>
  </si>
  <si>
    <t>Sơn lót nội thất</t>
  </si>
  <si>
    <t>A24.1064</t>
  </si>
  <si>
    <t>Sơn lót nội thất ( Sơn Odour - lealer hoặc tương đương)</t>
  </si>
  <si>
    <t>A24.1066</t>
  </si>
  <si>
    <t>Sơn lót ngoại thất ( Sơn Super matex sealer hoặc tương đương)</t>
  </si>
  <si>
    <t>A24.1097</t>
  </si>
  <si>
    <t>Sơn phủ (sắt thép)</t>
  </si>
  <si>
    <t>A25.0533</t>
  </si>
  <si>
    <t>Sơn phủ nội thất</t>
  </si>
  <si>
    <t>A24.1065</t>
  </si>
  <si>
    <t>Sơn phủ nội thất ( Sơn Odour - less CRVT hoặc tương đương)</t>
  </si>
  <si>
    <t>A24.1067</t>
  </si>
  <si>
    <t>Sơn phủ ngoại thất ( Sơn Supergard hoặc tương đương)</t>
  </si>
  <si>
    <t>A24.0650</t>
  </si>
  <si>
    <t>Tôn mạ màu dày 0,45mm</t>
  </si>
  <si>
    <t>A24.0712</t>
  </si>
  <si>
    <t>Thép hình</t>
  </si>
  <si>
    <t>Thép hình mạ kẽm</t>
  </si>
  <si>
    <t>A24.10194</t>
  </si>
  <si>
    <t>Thép hộp các loại</t>
  </si>
  <si>
    <t>A24.0726</t>
  </si>
  <si>
    <t>Thép tấm</t>
  </si>
  <si>
    <t>A24.0735</t>
  </si>
  <si>
    <t>Thép tròn</t>
  </si>
  <si>
    <t>A24.0738</t>
  </si>
  <si>
    <t>Thép tròn D&lt;=10mm</t>
  </si>
  <si>
    <t>A24.0739</t>
  </si>
  <si>
    <t>Thép tròn D&lt;=18mm</t>
  </si>
  <si>
    <t>A24.0797A</t>
  </si>
  <si>
    <t>Xi măng PCB30</t>
  </si>
  <si>
    <t>A24.0796A</t>
  </si>
  <si>
    <t>Xi măng PCB40</t>
  </si>
  <si>
    <t>Cắt tường phía dưới cửa sổ để phá bỏ lắp cửa đi</t>
  </si>
  <si>
    <t>md</t>
  </si>
  <si>
    <t>công</t>
  </si>
  <si>
    <t>N1.30</t>
  </si>
  <si>
    <t>Nhân công 3,0/7 - Nhóm 1</t>
  </si>
  <si>
    <t>N2.30</t>
  </si>
  <si>
    <t>Nhân công 3,0/7 - Nhóm 2</t>
  </si>
  <si>
    <t>N1.35</t>
  </si>
  <si>
    <t>Nhân công 3,5/7 - Nhóm 1</t>
  </si>
  <si>
    <t>N2.35</t>
  </si>
  <si>
    <t>Nhân công 3,5/7 - Nhóm 2</t>
  </si>
  <si>
    <t>N2.40</t>
  </si>
  <si>
    <t>Nhân công 4,0/7 - Nhóm 2</t>
  </si>
  <si>
    <t>ca</t>
  </si>
  <si>
    <t>M102.0202</t>
  </si>
  <si>
    <t>Cần cẩu bánh hơi 16T</t>
  </si>
  <si>
    <t>M102.0203</t>
  </si>
  <si>
    <t>Cần cẩu bánh hơi 25T</t>
  </si>
  <si>
    <t>M102.0201</t>
  </si>
  <si>
    <t>Cần cẩu bánh hơi 6 T</t>
  </si>
  <si>
    <t>M102.0302</t>
  </si>
  <si>
    <t>Cần cẩu bánh xích 10T</t>
  </si>
  <si>
    <t>M102.0406</t>
  </si>
  <si>
    <t>Cần trục tháp - sức nâng : 25,0 T</t>
  </si>
  <si>
    <t>M102.0603</t>
  </si>
  <si>
    <t>Cổng trục - sức nâng : 30T</t>
  </si>
  <si>
    <t>M112.2102</t>
  </si>
  <si>
    <t>Máy cắt gạch đá - công suất : 1,7 kW</t>
  </si>
  <si>
    <t>M112.2601</t>
  </si>
  <si>
    <t>Máy cắt uốn cốt thép - công suất : 5,0 kW</t>
  </si>
  <si>
    <t>M101.0102</t>
  </si>
  <si>
    <t>Máy đào một gầu, bánh xích - dung tích gầu : 0,50 m3</t>
  </si>
  <si>
    <t>M101.0104</t>
  </si>
  <si>
    <t>Máy đào một gầu, bánh xích - dung tích gầu : 0,80 m3</t>
  </si>
  <si>
    <t>M112.1301</t>
  </si>
  <si>
    <t>Máy đầm bê tông, dầm dùi - công suất : 1,5 kW</t>
  </si>
  <si>
    <t>M112.1101</t>
  </si>
  <si>
    <t>Máy đầm bê tông, đầm bàn - công suất : 1,0 kW</t>
  </si>
  <si>
    <t>M101.0803</t>
  </si>
  <si>
    <t>Máy đầm đất cầm tay - trọng lượng : 70 kg</t>
  </si>
  <si>
    <t>M112.4003</t>
  </si>
  <si>
    <t>Máy hàn xoay chiều - công suất : 23,0 kW</t>
  </si>
  <si>
    <t>M112.1501</t>
  </si>
  <si>
    <t>Máy khoan đứng - công suất : 2,5 kW</t>
  </si>
  <si>
    <t>M112.1502</t>
  </si>
  <si>
    <t>Máy khoan đứng - công suất : 4,5 kW</t>
  </si>
  <si>
    <t>M112.3703</t>
  </si>
  <si>
    <t>Máy mài - công suất : 2,7 kW</t>
  </si>
  <si>
    <t>M108.0303</t>
  </si>
  <si>
    <t>Máy nén khí, động cơ diezel - năng suất : 360,00 m3/h</t>
  </si>
  <si>
    <t>M104.0102</t>
  </si>
  <si>
    <t>Máy trộn bê tông - dung tích : 250,0 lít</t>
  </si>
  <si>
    <t>M104.0202</t>
  </si>
  <si>
    <t>Máy trộn vữa 150 lít</t>
  </si>
  <si>
    <t>M102.0901</t>
  </si>
  <si>
    <t>Máy vận thăng - sức nâng : 0,8 T</t>
  </si>
  <si>
    <t>M102.1001</t>
  </si>
  <si>
    <t>Máy vận thăng lồng - sức nâng : 3,0 T</t>
  </si>
  <si>
    <t>M106.0202</t>
  </si>
  <si>
    <t>Ô tô tự đổ - trọng tải : 5,0 T</t>
  </si>
  <si>
    <t>M102.1107</t>
  </si>
  <si>
    <t>Tời điện - sức kéo : 5,0 T</t>
  </si>
  <si>
    <t>Phên nứa</t>
  </si>
  <si>
    <t>Ni lông chống mất nước xi măng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</si>
</sst>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0;\-#,##0.###0"/>
    <numFmt numFmtId="165" formatCode="#,##0.####0;\-#,##0.####0"/>
  </numFmts>
  <fonts count="7" x14ac:knownFonts="1">
    <font>
      <sz val="11"/>
      <color theme="1"/>
      <name val="Calibri"/>
      <family val="2"/>
      <charset val="163"/>
      <scheme val="minor"/>
    </font>
    <font>
      <b/>
      <sz val="15"/>
      <name val="Times New Roman"/>
      <family val="1"/>
    </font>
    <font>
      <sz val="8.25"/>
      <name val="Microsoft Sans Serif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8"/>
      <color indexed="32"/>
      <name val="Arial"/>
      <family val="2"/>
    </font>
    <font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34"/>
      </patternFill>
    </fill>
    <fill>
      <patternFill patternType="solid">
        <fgColor indexed="36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4" fontId="5" fillId="0" borderId="4" xfId="0" applyNumberFormat="1" applyFont="1" applyBorder="1" applyAlignment="1" applyProtection="1">
      <alignment horizontal="center" vertical="center" wrapText="1"/>
      <protection locked="0"/>
    </xf>
    <xf numFmtId="3" fontId="5" fillId="0" borderId="4" xfId="0" applyNumberFormat="1" applyFont="1" applyBorder="1" applyAlignment="1" applyProtection="1">
      <alignment horizontal="center" vertical="center" wrapText="1"/>
      <protection locked="0"/>
    </xf>
    <xf numFmtId="3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4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164" fontId="6" fillId="0" borderId="4" xfId="0" applyNumberFormat="1" applyFont="1" applyBorder="1" applyAlignment="1" applyProtection="1">
      <alignment vertical="center" wrapText="1"/>
      <protection locked="0"/>
    </xf>
    <xf numFmtId="3" fontId="6" fillId="0" borderId="4" xfId="0" applyNumberFormat="1" applyFont="1" applyBorder="1" applyAlignment="1" applyProtection="1">
      <alignment vertical="center" wrapText="1"/>
      <protection locked="0"/>
    </xf>
    <xf numFmtId="3" fontId="6" fillId="3" borderId="4" xfId="0" applyNumberFormat="1" applyFont="1" applyFill="1" applyBorder="1" applyAlignment="1" applyProtection="1">
      <alignment vertical="center" wrapText="1"/>
      <protection locked="0"/>
    </xf>
    <xf numFmtId="165" fontId="6" fillId="0" borderId="4" xfId="0" applyNumberFormat="1" applyFont="1" applyBorder="1" applyAlignment="1" applyProtection="1">
      <alignment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vertical="center" wrapText="1"/>
      <protection locked="0"/>
    </xf>
    <xf numFmtId="164" fontId="5" fillId="0" borderId="6" xfId="0" applyNumberFormat="1" applyFont="1" applyBorder="1" applyAlignment="1" applyProtection="1">
      <alignment vertical="center" wrapText="1"/>
      <protection locked="0"/>
    </xf>
    <xf numFmtId="3" fontId="5" fillId="0" borderId="6" xfId="0" applyNumberFormat="1" applyFont="1" applyBorder="1" applyAlignment="1" applyProtection="1">
      <alignment vertical="center" wrapText="1"/>
      <protection locked="0"/>
    </xf>
    <xf numFmtId="3" fontId="5" fillId="3" borderId="6" xfId="0" applyNumberFormat="1" applyFont="1" applyFill="1" applyBorder="1" applyAlignment="1" applyProtection="1">
      <alignment vertical="center" wrapText="1"/>
      <protection locked="0"/>
    </xf>
    <xf numFmtId="165" fontId="5" fillId="0" borderId="6" xfId="0" applyNumberFormat="1" applyFont="1" applyBorder="1" applyAlignment="1" applyProtection="1">
      <alignment vertical="center" wrapText="1"/>
      <protection locked="0"/>
    </xf>
    <xf numFmtId="3" fontId="2" fillId="0" borderId="0" xfId="0" applyNumberFormat="1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vertical="center" wrapText="1"/>
      <protection locked="0"/>
    </xf>
    <xf numFmtId="164" fontId="6" fillId="4" borderId="4" xfId="0" applyNumberFormat="1" applyFont="1" applyFill="1" applyBorder="1" applyAlignment="1" applyProtection="1">
      <alignment vertical="center" wrapText="1"/>
      <protection locked="0"/>
    </xf>
    <xf numFmtId="3" fontId="6" fillId="4" borderId="4" xfId="0" applyNumberFormat="1" applyFont="1" applyFill="1" applyBorder="1" applyAlignment="1" applyProtection="1">
      <alignment vertical="center" wrapText="1"/>
      <protection locked="0"/>
    </xf>
    <xf numFmtId="165" fontId="6" fillId="4" borderId="4" xfId="0" applyNumberFormat="1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4"/>
  <sheetViews>
    <sheetView tabSelected="1" workbookViewId="0">
      <pane ySplit="4" topLeftCell="A5" activePane="bottomLeft" state="frozen"/>
      <selection pane="bottomLeft" activeCell="C10" sqref="C10:O12"/>
    </sheetView>
  </sheetViews>
  <sheetFormatPr baseColWidth="10" defaultColWidth="8.83203125" defaultRowHeight="11" x14ac:dyDescent="0.2"/>
  <cols>
    <col min="1" max="1" width="5.83203125" style="1" customWidth="1"/>
    <col min="2" max="2" width="12.5" style="1" customWidth="1"/>
    <col min="3" max="3" width="43" style="1" customWidth="1"/>
    <col min="4" max="4" width="10.33203125" style="1" customWidth="1"/>
    <col min="5" max="5" width="13.33203125" style="1" customWidth="1"/>
    <col min="6" max="9" width="13.33203125" style="1" hidden="1" customWidth="1"/>
    <col min="10" max="10" width="8.1640625" style="1" hidden="1" customWidth="1"/>
    <col min="11" max="11" width="14.1640625" style="1" hidden="1" customWidth="1"/>
    <col min="12" max="14" width="13.33203125" style="1" hidden="1" customWidth="1"/>
    <col min="15" max="16" width="13.33203125" style="1" customWidth="1"/>
    <col min="17" max="18" width="13.33203125" style="1" hidden="1" customWidth="1"/>
    <col min="19" max="20" width="8.83203125" style="1" hidden="1" customWidth="1"/>
    <col min="21" max="256" width="8.83203125" style="1"/>
    <col min="257" max="257" width="5.83203125" style="1" customWidth="1"/>
    <col min="258" max="258" width="12.5" style="1" customWidth="1"/>
    <col min="259" max="259" width="43" style="1" customWidth="1"/>
    <col min="260" max="260" width="10.33203125" style="1" customWidth="1"/>
    <col min="261" max="261" width="13.33203125" style="1" customWidth="1"/>
    <col min="262" max="265" width="0" style="1" hidden="1" customWidth="1"/>
    <col min="266" max="266" width="8.1640625" style="1" customWidth="1"/>
    <col min="267" max="270" width="0" style="1" hidden="1" customWidth="1"/>
    <col min="271" max="272" width="13.33203125" style="1" customWidth="1"/>
    <col min="273" max="276" width="0" style="1" hidden="1" customWidth="1"/>
    <col min="277" max="512" width="8.83203125" style="1"/>
    <col min="513" max="513" width="5.83203125" style="1" customWidth="1"/>
    <col min="514" max="514" width="12.5" style="1" customWidth="1"/>
    <col min="515" max="515" width="43" style="1" customWidth="1"/>
    <col min="516" max="516" width="10.33203125" style="1" customWidth="1"/>
    <col min="517" max="517" width="13.33203125" style="1" customWidth="1"/>
    <col min="518" max="521" width="0" style="1" hidden="1" customWidth="1"/>
    <col min="522" max="522" width="8.1640625" style="1" customWidth="1"/>
    <col min="523" max="526" width="0" style="1" hidden="1" customWidth="1"/>
    <col min="527" max="528" width="13.33203125" style="1" customWidth="1"/>
    <col min="529" max="532" width="0" style="1" hidden="1" customWidth="1"/>
    <col min="533" max="768" width="8.83203125" style="1"/>
    <col min="769" max="769" width="5.83203125" style="1" customWidth="1"/>
    <col min="770" max="770" width="12.5" style="1" customWidth="1"/>
    <col min="771" max="771" width="43" style="1" customWidth="1"/>
    <col min="772" max="772" width="10.33203125" style="1" customWidth="1"/>
    <col min="773" max="773" width="13.33203125" style="1" customWidth="1"/>
    <col min="774" max="777" width="0" style="1" hidden="1" customWidth="1"/>
    <col min="778" max="778" width="8.1640625" style="1" customWidth="1"/>
    <col min="779" max="782" width="0" style="1" hidden="1" customWidth="1"/>
    <col min="783" max="784" width="13.33203125" style="1" customWidth="1"/>
    <col min="785" max="788" width="0" style="1" hidden="1" customWidth="1"/>
    <col min="789" max="1024" width="8.83203125" style="1"/>
    <col min="1025" max="1025" width="5.83203125" style="1" customWidth="1"/>
    <col min="1026" max="1026" width="12.5" style="1" customWidth="1"/>
    <col min="1027" max="1027" width="43" style="1" customWidth="1"/>
    <col min="1028" max="1028" width="10.33203125" style="1" customWidth="1"/>
    <col min="1029" max="1029" width="13.33203125" style="1" customWidth="1"/>
    <col min="1030" max="1033" width="0" style="1" hidden="1" customWidth="1"/>
    <col min="1034" max="1034" width="8.1640625" style="1" customWidth="1"/>
    <col min="1035" max="1038" width="0" style="1" hidden="1" customWidth="1"/>
    <col min="1039" max="1040" width="13.33203125" style="1" customWidth="1"/>
    <col min="1041" max="1044" width="0" style="1" hidden="1" customWidth="1"/>
    <col min="1045" max="1280" width="8.83203125" style="1"/>
    <col min="1281" max="1281" width="5.83203125" style="1" customWidth="1"/>
    <col min="1282" max="1282" width="12.5" style="1" customWidth="1"/>
    <col min="1283" max="1283" width="43" style="1" customWidth="1"/>
    <col min="1284" max="1284" width="10.33203125" style="1" customWidth="1"/>
    <col min="1285" max="1285" width="13.33203125" style="1" customWidth="1"/>
    <col min="1286" max="1289" width="0" style="1" hidden="1" customWidth="1"/>
    <col min="1290" max="1290" width="8.1640625" style="1" customWidth="1"/>
    <col min="1291" max="1294" width="0" style="1" hidden="1" customWidth="1"/>
    <col min="1295" max="1296" width="13.33203125" style="1" customWidth="1"/>
    <col min="1297" max="1300" width="0" style="1" hidden="1" customWidth="1"/>
    <col min="1301" max="1536" width="8.83203125" style="1"/>
    <col min="1537" max="1537" width="5.83203125" style="1" customWidth="1"/>
    <col min="1538" max="1538" width="12.5" style="1" customWidth="1"/>
    <col min="1539" max="1539" width="43" style="1" customWidth="1"/>
    <col min="1540" max="1540" width="10.33203125" style="1" customWidth="1"/>
    <col min="1541" max="1541" width="13.33203125" style="1" customWidth="1"/>
    <col min="1542" max="1545" width="0" style="1" hidden="1" customWidth="1"/>
    <col min="1546" max="1546" width="8.1640625" style="1" customWidth="1"/>
    <col min="1547" max="1550" width="0" style="1" hidden="1" customWidth="1"/>
    <col min="1551" max="1552" width="13.33203125" style="1" customWidth="1"/>
    <col min="1553" max="1556" width="0" style="1" hidden="1" customWidth="1"/>
    <col min="1557" max="1792" width="8.83203125" style="1"/>
    <col min="1793" max="1793" width="5.83203125" style="1" customWidth="1"/>
    <col min="1794" max="1794" width="12.5" style="1" customWidth="1"/>
    <col min="1795" max="1795" width="43" style="1" customWidth="1"/>
    <col min="1796" max="1796" width="10.33203125" style="1" customWidth="1"/>
    <col min="1797" max="1797" width="13.33203125" style="1" customWidth="1"/>
    <col min="1798" max="1801" width="0" style="1" hidden="1" customWidth="1"/>
    <col min="1802" max="1802" width="8.1640625" style="1" customWidth="1"/>
    <col min="1803" max="1806" width="0" style="1" hidden="1" customWidth="1"/>
    <col min="1807" max="1808" width="13.33203125" style="1" customWidth="1"/>
    <col min="1809" max="1812" width="0" style="1" hidden="1" customWidth="1"/>
    <col min="1813" max="2048" width="8.83203125" style="1"/>
    <col min="2049" max="2049" width="5.83203125" style="1" customWidth="1"/>
    <col min="2050" max="2050" width="12.5" style="1" customWidth="1"/>
    <col min="2051" max="2051" width="43" style="1" customWidth="1"/>
    <col min="2052" max="2052" width="10.33203125" style="1" customWidth="1"/>
    <col min="2053" max="2053" width="13.33203125" style="1" customWidth="1"/>
    <col min="2054" max="2057" width="0" style="1" hidden="1" customWidth="1"/>
    <col min="2058" max="2058" width="8.1640625" style="1" customWidth="1"/>
    <col min="2059" max="2062" width="0" style="1" hidden="1" customWidth="1"/>
    <col min="2063" max="2064" width="13.33203125" style="1" customWidth="1"/>
    <col min="2065" max="2068" width="0" style="1" hidden="1" customWidth="1"/>
    <col min="2069" max="2304" width="8.83203125" style="1"/>
    <col min="2305" max="2305" width="5.83203125" style="1" customWidth="1"/>
    <col min="2306" max="2306" width="12.5" style="1" customWidth="1"/>
    <col min="2307" max="2307" width="43" style="1" customWidth="1"/>
    <col min="2308" max="2308" width="10.33203125" style="1" customWidth="1"/>
    <col min="2309" max="2309" width="13.33203125" style="1" customWidth="1"/>
    <col min="2310" max="2313" width="0" style="1" hidden="1" customWidth="1"/>
    <col min="2314" max="2314" width="8.1640625" style="1" customWidth="1"/>
    <col min="2315" max="2318" width="0" style="1" hidden="1" customWidth="1"/>
    <col min="2319" max="2320" width="13.33203125" style="1" customWidth="1"/>
    <col min="2321" max="2324" width="0" style="1" hidden="1" customWidth="1"/>
    <col min="2325" max="2560" width="8.83203125" style="1"/>
    <col min="2561" max="2561" width="5.83203125" style="1" customWidth="1"/>
    <col min="2562" max="2562" width="12.5" style="1" customWidth="1"/>
    <col min="2563" max="2563" width="43" style="1" customWidth="1"/>
    <col min="2564" max="2564" width="10.33203125" style="1" customWidth="1"/>
    <col min="2565" max="2565" width="13.33203125" style="1" customWidth="1"/>
    <col min="2566" max="2569" width="0" style="1" hidden="1" customWidth="1"/>
    <col min="2570" max="2570" width="8.1640625" style="1" customWidth="1"/>
    <col min="2571" max="2574" width="0" style="1" hidden="1" customWidth="1"/>
    <col min="2575" max="2576" width="13.33203125" style="1" customWidth="1"/>
    <col min="2577" max="2580" width="0" style="1" hidden="1" customWidth="1"/>
    <col min="2581" max="2816" width="8.83203125" style="1"/>
    <col min="2817" max="2817" width="5.83203125" style="1" customWidth="1"/>
    <col min="2818" max="2818" width="12.5" style="1" customWidth="1"/>
    <col min="2819" max="2819" width="43" style="1" customWidth="1"/>
    <col min="2820" max="2820" width="10.33203125" style="1" customWidth="1"/>
    <col min="2821" max="2821" width="13.33203125" style="1" customWidth="1"/>
    <col min="2822" max="2825" width="0" style="1" hidden="1" customWidth="1"/>
    <col min="2826" max="2826" width="8.1640625" style="1" customWidth="1"/>
    <col min="2827" max="2830" width="0" style="1" hidden="1" customWidth="1"/>
    <col min="2831" max="2832" width="13.33203125" style="1" customWidth="1"/>
    <col min="2833" max="2836" width="0" style="1" hidden="1" customWidth="1"/>
    <col min="2837" max="3072" width="8.83203125" style="1"/>
    <col min="3073" max="3073" width="5.83203125" style="1" customWidth="1"/>
    <col min="3074" max="3074" width="12.5" style="1" customWidth="1"/>
    <col min="3075" max="3075" width="43" style="1" customWidth="1"/>
    <col min="3076" max="3076" width="10.33203125" style="1" customWidth="1"/>
    <col min="3077" max="3077" width="13.33203125" style="1" customWidth="1"/>
    <col min="3078" max="3081" width="0" style="1" hidden="1" customWidth="1"/>
    <col min="3082" max="3082" width="8.1640625" style="1" customWidth="1"/>
    <col min="3083" max="3086" width="0" style="1" hidden="1" customWidth="1"/>
    <col min="3087" max="3088" width="13.33203125" style="1" customWidth="1"/>
    <col min="3089" max="3092" width="0" style="1" hidden="1" customWidth="1"/>
    <col min="3093" max="3328" width="8.83203125" style="1"/>
    <col min="3329" max="3329" width="5.83203125" style="1" customWidth="1"/>
    <col min="3330" max="3330" width="12.5" style="1" customWidth="1"/>
    <col min="3331" max="3331" width="43" style="1" customWidth="1"/>
    <col min="3332" max="3332" width="10.33203125" style="1" customWidth="1"/>
    <col min="3333" max="3333" width="13.33203125" style="1" customWidth="1"/>
    <col min="3334" max="3337" width="0" style="1" hidden="1" customWidth="1"/>
    <col min="3338" max="3338" width="8.1640625" style="1" customWidth="1"/>
    <col min="3339" max="3342" width="0" style="1" hidden="1" customWidth="1"/>
    <col min="3343" max="3344" width="13.33203125" style="1" customWidth="1"/>
    <col min="3345" max="3348" width="0" style="1" hidden="1" customWidth="1"/>
    <col min="3349" max="3584" width="8.83203125" style="1"/>
    <col min="3585" max="3585" width="5.83203125" style="1" customWidth="1"/>
    <col min="3586" max="3586" width="12.5" style="1" customWidth="1"/>
    <col min="3587" max="3587" width="43" style="1" customWidth="1"/>
    <col min="3588" max="3588" width="10.33203125" style="1" customWidth="1"/>
    <col min="3589" max="3589" width="13.33203125" style="1" customWidth="1"/>
    <col min="3590" max="3593" width="0" style="1" hidden="1" customWidth="1"/>
    <col min="3594" max="3594" width="8.1640625" style="1" customWidth="1"/>
    <col min="3595" max="3598" width="0" style="1" hidden="1" customWidth="1"/>
    <col min="3599" max="3600" width="13.33203125" style="1" customWidth="1"/>
    <col min="3601" max="3604" width="0" style="1" hidden="1" customWidth="1"/>
    <col min="3605" max="3840" width="8.83203125" style="1"/>
    <col min="3841" max="3841" width="5.83203125" style="1" customWidth="1"/>
    <col min="3842" max="3842" width="12.5" style="1" customWidth="1"/>
    <col min="3843" max="3843" width="43" style="1" customWidth="1"/>
    <col min="3844" max="3844" width="10.33203125" style="1" customWidth="1"/>
    <col min="3845" max="3845" width="13.33203125" style="1" customWidth="1"/>
    <col min="3846" max="3849" width="0" style="1" hidden="1" customWidth="1"/>
    <col min="3850" max="3850" width="8.1640625" style="1" customWidth="1"/>
    <col min="3851" max="3854" width="0" style="1" hidden="1" customWidth="1"/>
    <col min="3855" max="3856" width="13.33203125" style="1" customWidth="1"/>
    <col min="3857" max="3860" width="0" style="1" hidden="1" customWidth="1"/>
    <col min="3861" max="4096" width="8.83203125" style="1"/>
    <col min="4097" max="4097" width="5.83203125" style="1" customWidth="1"/>
    <col min="4098" max="4098" width="12.5" style="1" customWidth="1"/>
    <col min="4099" max="4099" width="43" style="1" customWidth="1"/>
    <col min="4100" max="4100" width="10.33203125" style="1" customWidth="1"/>
    <col min="4101" max="4101" width="13.33203125" style="1" customWidth="1"/>
    <col min="4102" max="4105" width="0" style="1" hidden="1" customWidth="1"/>
    <col min="4106" max="4106" width="8.1640625" style="1" customWidth="1"/>
    <col min="4107" max="4110" width="0" style="1" hidden="1" customWidth="1"/>
    <col min="4111" max="4112" width="13.33203125" style="1" customWidth="1"/>
    <col min="4113" max="4116" width="0" style="1" hidden="1" customWidth="1"/>
    <col min="4117" max="4352" width="8.83203125" style="1"/>
    <col min="4353" max="4353" width="5.83203125" style="1" customWidth="1"/>
    <col min="4354" max="4354" width="12.5" style="1" customWidth="1"/>
    <col min="4355" max="4355" width="43" style="1" customWidth="1"/>
    <col min="4356" max="4356" width="10.33203125" style="1" customWidth="1"/>
    <col min="4357" max="4357" width="13.33203125" style="1" customWidth="1"/>
    <col min="4358" max="4361" width="0" style="1" hidden="1" customWidth="1"/>
    <col min="4362" max="4362" width="8.1640625" style="1" customWidth="1"/>
    <col min="4363" max="4366" width="0" style="1" hidden="1" customWidth="1"/>
    <col min="4367" max="4368" width="13.33203125" style="1" customWidth="1"/>
    <col min="4369" max="4372" width="0" style="1" hidden="1" customWidth="1"/>
    <col min="4373" max="4608" width="8.83203125" style="1"/>
    <col min="4609" max="4609" width="5.83203125" style="1" customWidth="1"/>
    <col min="4610" max="4610" width="12.5" style="1" customWidth="1"/>
    <col min="4611" max="4611" width="43" style="1" customWidth="1"/>
    <col min="4612" max="4612" width="10.33203125" style="1" customWidth="1"/>
    <col min="4613" max="4613" width="13.33203125" style="1" customWidth="1"/>
    <col min="4614" max="4617" width="0" style="1" hidden="1" customWidth="1"/>
    <col min="4618" max="4618" width="8.1640625" style="1" customWidth="1"/>
    <col min="4619" max="4622" width="0" style="1" hidden="1" customWidth="1"/>
    <col min="4623" max="4624" width="13.33203125" style="1" customWidth="1"/>
    <col min="4625" max="4628" width="0" style="1" hidden="1" customWidth="1"/>
    <col min="4629" max="4864" width="8.83203125" style="1"/>
    <col min="4865" max="4865" width="5.83203125" style="1" customWidth="1"/>
    <col min="4866" max="4866" width="12.5" style="1" customWidth="1"/>
    <col min="4867" max="4867" width="43" style="1" customWidth="1"/>
    <col min="4868" max="4868" width="10.33203125" style="1" customWidth="1"/>
    <col min="4869" max="4869" width="13.33203125" style="1" customWidth="1"/>
    <col min="4870" max="4873" width="0" style="1" hidden="1" customWidth="1"/>
    <col min="4874" max="4874" width="8.1640625" style="1" customWidth="1"/>
    <col min="4875" max="4878" width="0" style="1" hidden="1" customWidth="1"/>
    <col min="4879" max="4880" width="13.33203125" style="1" customWidth="1"/>
    <col min="4881" max="4884" width="0" style="1" hidden="1" customWidth="1"/>
    <col min="4885" max="5120" width="8.83203125" style="1"/>
    <col min="5121" max="5121" width="5.83203125" style="1" customWidth="1"/>
    <col min="5122" max="5122" width="12.5" style="1" customWidth="1"/>
    <col min="5123" max="5123" width="43" style="1" customWidth="1"/>
    <col min="5124" max="5124" width="10.33203125" style="1" customWidth="1"/>
    <col min="5125" max="5125" width="13.33203125" style="1" customWidth="1"/>
    <col min="5126" max="5129" width="0" style="1" hidden="1" customWidth="1"/>
    <col min="5130" max="5130" width="8.1640625" style="1" customWidth="1"/>
    <col min="5131" max="5134" width="0" style="1" hidden="1" customWidth="1"/>
    <col min="5135" max="5136" width="13.33203125" style="1" customWidth="1"/>
    <col min="5137" max="5140" width="0" style="1" hidden="1" customWidth="1"/>
    <col min="5141" max="5376" width="8.83203125" style="1"/>
    <col min="5377" max="5377" width="5.83203125" style="1" customWidth="1"/>
    <col min="5378" max="5378" width="12.5" style="1" customWidth="1"/>
    <col min="5379" max="5379" width="43" style="1" customWidth="1"/>
    <col min="5380" max="5380" width="10.33203125" style="1" customWidth="1"/>
    <col min="5381" max="5381" width="13.33203125" style="1" customWidth="1"/>
    <col min="5382" max="5385" width="0" style="1" hidden="1" customWidth="1"/>
    <col min="5386" max="5386" width="8.1640625" style="1" customWidth="1"/>
    <col min="5387" max="5390" width="0" style="1" hidden="1" customWidth="1"/>
    <col min="5391" max="5392" width="13.33203125" style="1" customWidth="1"/>
    <col min="5393" max="5396" width="0" style="1" hidden="1" customWidth="1"/>
    <col min="5397" max="5632" width="8.83203125" style="1"/>
    <col min="5633" max="5633" width="5.83203125" style="1" customWidth="1"/>
    <col min="5634" max="5634" width="12.5" style="1" customWidth="1"/>
    <col min="5635" max="5635" width="43" style="1" customWidth="1"/>
    <col min="5636" max="5636" width="10.33203125" style="1" customWidth="1"/>
    <col min="5637" max="5637" width="13.33203125" style="1" customWidth="1"/>
    <col min="5638" max="5641" width="0" style="1" hidden="1" customWidth="1"/>
    <col min="5642" max="5642" width="8.1640625" style="1" customWidth="1"/>
    <col min="5643" max="5646" width="0" style="1" hidden="1" customWidth="1"/>
    <col min="5647" max="5648" width="13.33203125" style="1" customWidth="1"/>
    <col min="5649" max="5652" width="0" style="1" hidden="1" customWidth="1"/>
    <col min="5653" max="5888" width="8.83203125" style="1"/>
    <col min="5889" max="5889" width="5.83203125" style="1" customWidth="1"/>
    <col min="5890" max="5890" width="12.5" style="1" customWidth="1"/>
    <col min="5891" max="5891" width="43" style="1" customWidth="1"/>
    <col min="5892" max="5892" width="10.33203125" style="1" customWidth="1"/>
    <col min="5893" max="5893" width="13.33203125" style="1" customWidth="1"/>
    <col min="5894" max="5897" width="0" style="1" hidden="1" customWidth="1"/>
    <col min="5898" max="5898" width="8.1640625" style="1" customWidth="1"/>
    <col min="5899" max="5902" width="0" style="1" hidden="1" customWidth="1"/>
    <col min="5903" max="5904" width="13.33203125" style="1" customWidth="1"/>
    <col min="5905" max="5908" width="0" style="1" hidden="1" customWidth="1"/>
    <col min="5909" max="6144" width="8.83203125" style="1"/>
    <col min="6145" max="6145" width="5.83203125" style="1" customWidth="1"/>
    <col min="6146" max="6146" width="12.5" style="1" customWidth="1"/>
    <col min="6147" max="6147" width="43" style="1" customWidth="1"/>
    <col min="6148" max="6148" width="10.33203125" style="1" customWidth="1"/>
    <col min="6149" max="6149" width="13.33203125" style="1" customWidth="1"/>
    <col min="6150" max="6153" width="0" style="1" hidden="1" customWidth="1"/>
    <col min="6154" max="6154" width="8.1640625" style="1" customWidth="1"/>
    <col min="6155" max="6158" width="0" style="1" hidden="1" customWidth="1"/>
    <col min="6159" max="6160" width="13.33203125" style="1" customWidth="1"/>
    <col min="6161" max="6164" width="0" style="1" hidden="1" customWidth="1"/>
    <col min="6165" max="6400" width="8.83203125" style="1"/>
    <col min="6401" max="6401" width="5.83203125" style="1" customWidth="1"/>
    <col min="6402" max="6402" width="12.5" style="1" customWidth="1"/>
    <col min="6403" max="6403" width="43" style="1" customWidth="1"/>
    <col min="6404" max="6404" width="10.33203125" style="1" customWidth="1"/>
    <col min="6405" max="6405" width="13.33203125" style="1" customWidth="1"/>
    <col min="6406" max="6409" width="0" style="1" hidden="1" customWidth="1"/>
    <col min="6410" max="6410" width="8.1640625" style="1" customWidth="1"/>
    <col min="6411" max="6414" width="0" style="1" hidden="1" customWidth="1"/>
    <col min="6415" max="6416" width="13.33203125" style="1" customWidth="1"/>
    <col min="6417" max="6420" width="0" style="1" hidden="1" customWidth="1"/>
    <col min="6421" max="6656" width="8.83203125" style="1"/>
    <col min="6657" max="6657" width="5.83203125" style="1" customWidth="1"/>
    <col min="6658" max="6658" width="12.5" style="1" customWidth="1"/>
    <col min="6659" max="6659" width="43" style="1" customWidth="1"/>
    <col min="6660" max="6660" width="10.33203125" style="1" customWidth="1"/>
    <col min="6661" max="6661" width="13.33203125" style="1" customWidth="1"/>
    <col min="6662" max="6665" width="0" style="1" hidden="1" customWidth="1"/>
    <col min="6666" max="6666" width="8.1640625" style="1" customWidth="1"/>
    <col min="6667" max="6670" width="0" style="1" hidden="1" customWidth="1"/>
    <col min="6671" max="6672" width="13.33203125" style="1" customWidth="1"/>
    <col min="6673" max="6676" width="0" style="1" hidden="1" customWidth="1"/>
    <col min="6677" max="6912" width="8.83203125" style="1"/>
    <col min="6913" max="6913" width="5.83203125" style="1" customWidth="1"/>
    <col min="6914" max="6914" width="12.5" style="1" customWidth="1"/>
    <col min="6915" max="6915" width="43" style="1" customWidth="1"/>
    <col min="6916" max="6916" width="10.33203125" style="1" customWidth="1"/>
    <col min="6917" max="6917" width="13.33203125" style="1" customWidth="1"/>
    <col min="6918" max="6921" width="0" style="1" hidden="1" customWidth="1"/>
    <col min="6922" max="6922" width="8.1640625" style="1" customWidth="1"/>
    <col min="6923" max="6926" width="0" style="1" hidden="1" customWidth="1"/>
    <col min="6927" max="6928" width="13.33203125" style="1" customWidth="1"/>
    <col min="6929" max="6932" width="0" style="1" hidden="1" customWidth="1"/>
    <col min="6933" max="7168" width="8.83203125" style="1"/>
    <col min="7169" max="7169" width="5.83203125" style="1" customWidth="1"/>
    <col min="7170" max="7170" width="12.5" style="1" customWidth="1"/>
    <col min="7171" max="7171" width="43" style="1" customWidth="1"/>
    <col min="7172" max="7172" width="10.33203125" style="1" customWidth="1"/>
    <col min="7173" max="7173" width="13.33203125" style="1" customWidth="1"/>
    <col min="7174" max="7177" width="0" style="1" hidden="1" customWidth="1"/>
    <col min="7178" max="7178" width="8.1640625" style="1" customWidth="1"/>
    <col min="7179" max="7182" width="0" style="1" hidden="1" customWidth="1"/>
    <col min="7183" max="7184" width="13.33203125" style="1" customWidth="1"/>
    <col min="7185" max="7188" width="0" style="1" hidden="1" customWidth="1"/>
    <col min="7189" max="7424" width="8.83203125" style="1"/>
    <col min="7425" max="7425" width="5.83203125" style="1" customWidth="1"/>
    <col min="7426" max="7426" width="12.5" style="1" customWidth="1"/>
    <col min="7427" max="7427" width="43" style="1" customWidth="1"/>
    <col min="7428" max="7428" width="10.33203125" style="1" customWidth="1"/>
    <col min="7429" max="7429" width="13.33203125" style="1" customWidth="1"/>
    <col min="7430" max="7433" width="0" style="1" hidden="1" customWidth="1"/>
    <col min="7434" max="7434" width="8.1640625" style="1" customWidth="1"/>
    <col min="7435" max="7438" width="0" style="1" hidden="1" customWidth="1"/>
    <col min="7439" max="7440" width="13.33203125" style="1" customWidth="1"/>
    <col min="7441" max="7444" width="0" style="1" hidden="1" customWidth="1"/>
    <col min="7445" max="7680" width="8.83203125" style="1"/>
    <col min="7681" max="7681" width="5.83203125" style="1" customWidth="1"/>
    <col min="7682" max="7682" width="12.5" style="1" customWidth="1"/>
    <col min="7683" max="7683" width="43" style="1" customWidth="1"/>
    <col min="7684" max="7684" width="10.33203125" style="1" customWidth="1"/>
    <col min="7685" max="7685" width="13.33203125" style="1" customWidth="1"/>
    <col min="7686" max="7689" width="0" style="1" hidden="1" customWidth="1"/>
    <col min="7690" max="7690" width="8.1640625" style="1" customWidth="1"/>
    <col min="7691" max="7694" width="0" style="1" hidden="1" customWidth="1"/>
    <col min="7695" max="7696" width="13.33203125" style="1" customWidth="1"/>
    <col min="7697" max="7700" width="0" style="1" hidden="1" customWidth="1"/>
    <col min="7701" max="7936" width="8.83203125" style="1"/>
    <col min="7937" max="7937" width="5.83203125" style="1" customWidth="1"/>
    <col min="7938" max="7938" width="12.5" style="1" customWidth="1"/>
    <col min="7939" max="7939" width="43" style="1" customWidth="1"/>
    <col min="7940" max="7940" width="10.33203125" style="1" customWidth="1"/>
    <col min="7941" max="7941" width="13.33203125" style="1" customWidth="1"/>
    <col min="7942" max="7945" width="0" style="1" hidden="1" customWidth="1"/>
    <col min="7946" max="7946" width="8.1640625" style="1" customWidth="1"/>
    <col min="7947" max="7950" width="0" style="1" hidden="1" customWidth="1"/>
    <col min="7951" max="7952" width="13.33203125" style="1" customWidth="1"/>
    <col min="7953" max="7956" width="0" style="1" hidden="1" customWidth="1"/>
    <col min="7957" max="8192" width="8.83203125" style="1"/>
    <col min="8193" max="8193" width="5.83203125" style="1" customWidth="1"/>
    <col min="8194" max="8194" width="12.5" style="1" customWidth="1"/>
    <col min="8195" max="8195" width="43" style="1" customWidth="1"/>
    <col min="8196" max="8196" width="10.33203125" style="1" customWidth="1"/>
    <col min="8197" max="8197" width="13.33203125" style="1" customWidth="1"/>
    <col min="8198" max="8201" width="0" style="1" hidden="1" customWidth="1"/>
    <col min="8202" max="8202" width="8.1640625" style="1" customWidth="1"/>
    <col min="8203" max="8206" width="0" style="1" hidden="1" customWidth="1"/>
    <col min="8207" max="8208" width="13.33203125" style="1" customWidth="1"/>
    <col min="8209" max="8212" width="0" style="1" hidden="1" customWidth="1"/>
    <col min="8213" max="8448" width="8.83203125" style="1"/>
    <col min="8449" max="8449" width="5.83203125" style="1" customWidth="1"/>
    <col min="8450" max="8450" width="12.5" style="1" customWidth="1"/>
    <col min="8451" max="8451" width="43" style="1" customWidth="1"/>
    <col min="8452" max="8452" width="10.33203125" style="1" customWidth="1"/>
    <col min="8453" max="8453" width="13.33203125" style="1" customWidth="1"/>
    <col min="8454" max="8457" width="0" style="1" hidden="1" customWidth="1"/>
    <col min="8458" max="8458" width="8.1640625" style="1" customWidth="1"/>
    <col min="8459" max="8462" width="0" style="1" hidden="1" customWidth="1"/>
    <col min="8463" max="8464" width="13.33203125" style="1" customWidth="1"/>
    <col min="8465" max="8468" width="0" style="1" hidden="1" customWidth="1"/>
    <col min="8469" max="8704" width="8.83203125" style="1"/>
    <col min="8705" max="8705" width="5.83203125" style="1" customWidth="1"/>
    <col min="8706" max="8706" width="12.5" style="1" customWidth="1"/>
    <col min="8707" max="8707" width="43" style="1" customWidth="1"/>
    <col min="8708" max="8708" width="10.33203125" style="1" customWidth="1"/>
    <col min="8709" max="8709" width="13.33203125" style="1" customWidth="1"/>
    <col min="8710" max="8713" width="0" style="1" hidden="1" customWidth="1"/>
    <col min="8714" max="8714" width="8.1640625" style="1" customWidth="1"/>
    <col min="8715" max="8718" width="0" style="1" hidden="1" customWidth="1"/>
    <col min="8719" max="8720" width="13.33203125" style="1" customWidth="1"/>
    <col min="8721" max="8724" width="0" style="1" hidden="1" customWidth="1"/>
    <col min="8725" max="8960" width="8.83203125" style="1"/>
    <col min="8961" max="8961" width="5.83203125" style="1" customWidth="1"/>
    <col min="8962" max="8962" width="12.5" style="1" customWidth="1"/>
    <col min="8963" max="8963" width="43" style="1" customWidth="1"/>
    <col min="8964" max="8964" width="10.33203125" style="1" customWidth="1"/>
    <col min="8965" max="8965" width="13.33203125" style="1" customWidth="1"/>
    <col min="8966" max="8969" width="0" style="1" hidden="1" customWidth="1"/>
    <col min="8970" max="8970" width="8.1640625" style="1" customWidth="1"/>
    <col min="8971" max="8974" width="0" style="1" hidden="1" customWidth="1"/>
    <col min="8975" max="8976" width="13.33203125" style="1" customWidth="1"/>
    <col min="8977" max="8980" width="0" style="1" hidden="1" customWidth="1"/>
    <col min="8981" max="9216" width="8.83203125" style="1"/>
    <col min="9217" max="9217" width="5.83203125" style="1" customWidth="1"/>
    <col min="9218" max="9218" width="12.5" style="1" customWidth="1"/>
    <col min="9219" max="9219" width="43" style="1" customWidth="1"/>
    <col min="9220" max="9220" width="10.33203125" style="1" customWidth="1"/>
    <col min="9221" max="9221" width="13.33203125" style="1" customWidth="1"/>
    <col min="9222" max="9225" width="0" style="1" hidden="1" customWidth="1"/>
    <col min="9226" max="9226" width="8.1640625" style="1" customWidth="1"/>
    <col min="9227" max="9230" width="0" style="1" hidden="1" customWidth="1"/>
    <col min="9231" max="9232" width="13.33203125" style="1" customWidth="1"/>
    <col min="9233" max="9236" width="0" style="1" hidden="1" customWidth="1"/>
    <col min="9237" max="9472" width="8.83203125" style="1"/>
    <col min="9473" max="9473" width="5.83203125" style="1" customWidth="1"/>
    <col min="9474" max="9474" width="12.5" style="1" customWidth="1"/>
    <col min="9475" max="9475" width="43" style="1" customWidth="1"/>
    <col min="9476" max="9476" width="10.33203125" style="1" customWidth="1"/>
    <col min="9477" max="9477" width="13.33203125" style="1" customWidth="1"/>
    <col min="9478" max="9481" width="0" style="1" hidden="1" customWidth="1"/>
    <col min="9482" max="9482" width="8.1640625" style="1" customWidth="1"/>
    <col min="9483" max="9486" width="0" style="1" hidden="1" customWidth="1"/>
    <col min="9487" max="9488" width="13.33203125" style="1" customWidth="1"/>
    <col min="9489" max="9492" width="0" style="1" hidden="1" customWidth="1"/>
    <col min="9493" max="9728" width="8.83203125" style="1"/>
    <col min="9729" max="9729" width="5.83203125" style="1" customWidth="1"/>
    <col min="9730" max="9730" width="12.5" style="1" customWidth="1"/>
    <col min="9731" max="9731" width="43" style="1" customWidth="1"/>
    <col min="9732" max="9732" width="10.33203125" style="1" customWidth="1"/>
    <col min="9733" max="9733" width="13.33203125" style="1" customWidth="1"/>
    <col min="9734" max="9737" width="0" style="1" hidden="1" customWidth="1"/>
    <col min="9738" max="9738" width="8.1640625" style="1" customWidth="1"/>
    <col min="9739" max="9742" width="0" style="1" hidden="1" customWidth="1"/>
    <col min="9743" max="9744" width="13.33203125" style="1" customWidth="1"/>
    <col min="9745" max="9748" width="0" style="1" hidden="1" customWidth="1"/>
    <col min="9749" max="9984" width="8.83203125" style="1"/>
    <col min="9985" max="9985" width="5.83203125" style="1" customWidth="1"/>
    <col min="9986" max="9986" width="12.5" style="1" customWidth="1"/>
    <col min="9987" max="9987" width="43" style="1" customWidth="1"/>
    <col min="9988" max="9988" width="10.33203125" style="1" customWidth="1"/>
    <col min="9989" max="9989" width="13.33203125" style="1" customWidth="1"/>
    <col min="9990" max="9993" width="0" style="1" hidden="1" customWidth="1"/>
    <col min="9994" max="9994" width="8.1640625" style="1" customWidth="1"/>
    <col min="9995" max="9998" width="0" style="1" hidden="1" customWidth="1"/>
    <col min="9999" max="10000" width="13.33203125" style="1" customWidth="1"/>
    <col min="10001" max="10004" width="0" style="1" hidden="1" customWidth="1"/>
    <col min="10005" max="10240" width="8.83203125" style="1"/>
    <col min="10241" max="10241" width="5.83203125" style="1" customWidth="1"/>
    <col min="10242" max="10242" width="12.5" style="1" customWidth="1"/>
    <col min="10243" max="10243" width="43" style="1" customWidth="1"/>
    <col min="10244" max="10244" width="10.33203125" style="1" customWidth="1"/>
    <col min="10245" max="10245" width="13.33203125" style="1" customWidth="1"/>
    <col min="10246" max="10249" width="0" style="1" hidden="1" customWidth="1"/>
    <col min="10250" max="10250" width="8.1640625" style="1" customWidth="1"/>
    <col min="10251" max="10254" width="0" style="1" hidden="1" customWidth="1"/>
    <col min="10255" max="10256" width="13.33203125" style="1" customWidth="1"/>
    <col min="10257" max="10260" width="0" style="1" hidden="1" customWidth="1"/>
    <col min="10261" max="10496" width="8.83203125" style="1"/>
    <col min="10497" max="10497" width="5.83203125" style="1" customWidth="1"/>
    <col min="10498" max="10498" width="12.5" style="1" customWidth="1"/>
    <col min="10499" max="10499" width="43" style="1" customWidth="1"/>
    <col min="10500" max="10500" width="10.33203125" style="1" customWidth="1"/>
    <col min="10501" max="10501" width="13.33203125" style="1" customWidth="1"/>
    <col min="10502" max="10505" width="0" style="1" hidden="1" customWidth="1"/>
    <col min="10506" max="10506" width="8.1640625" style="1" customWidth="1"/>
    <col min="10507" max="10510" width="0" style="1" hidden="1" customWidth="1"/>
    <col min="10511" max="10512" width="13.33203125" style="1" customWidth="1"/>
    <col min="10513" max="10516" width="0" style="1" hidden="1" customWidth="1"/>
    <col min="10517" max="10752" width="8.83203125" style="1"/>
    <col min="10753" max="10753" width="5.83203125" style="1" customWidth="1"/>
    <col min="10754" max="10754" width="12.5" style="1" customWidth="1"/>
    <col min="10755" max="10755" width="43" style="1" customWidth="1"/>
    <col min="10756" max="10756" width="10.33203125" style="1" customWidth="1"/>
    <col min="10757" max="10757" width="13.33203125" style="1" customWidth="1"/>
    <col min="10758" max="10761" width="0" style="1" hidden="1" customWidth="1"/>
    <col min="10762" max="10762" width="8.1640625" style="1" customWidth="1"/>
    <col min="10763" max="10766" width="0" style="1" hidden="1" customWidth="1"/>
    <col min="10767" max="10768" width="13.33203125" style="1" customWidth="1"/>
    <col min="10769" max="10772" width="0" style="1" hidden="1" customWidth="1"/>
    <col min="10773" max="11008" width="8.83203125" style="1"/>
    <col min="11009" max="11009" width="5.83203125" style="1" customWidth="1"/>
    <col min="11010" max="11010" width="12.5" style="1" customWidth="1"/>
    <col min="11011" max="11011" width="43" style="1" customWidth="1"/>
    <col min="11012" max="11012" width="10.33203125" style="1" customWidth="1"/>
    <col min="11013" max="11013" width="13.33203125" style="1" customWidth="1"/>
    <col min="11014" max="11017" width="0" style="1" hidden="1" customWidth="1"/>
    <col min="11018" max="11018" width="8.1640625" style="1" customWidth="1"/>
    <col min="11019" max="11022" width="0" style="1" hidden="1" customWidth="1"/>
    <col min="11023" max="11024" width="13.33203125" style="1" customWidth="1"/>
    <col min="11025" max="11028" width="0" style="1" hidden="1" customWidth="1"/>
    <col min="11029" max="11264" width="8.83203125" style="1"/>
    <col min="11265" max="11265" width="5.83203125" style="1" customWidth="1"/>
    <col min="11266" max="11266" width="12.5" style="1" customWidth="1"/>
    <col min="11267" max="11267" width="43" style="1" customWidth="1"/>
    <col min="11268" max="11268" width="10.33203125" style="1" customWidth="1"/>
    <col min="11269" max="11269" width="13.33203125" style="1" customWidth="1"/>
    <col min="11270" max="11273" width="0" style="1" hidden="1" customWidth="1"/>
    <col min="11274" max="11274" width="8.1640625" style="1" customWidth="1"/>
    <col min="11275" max="11278" width="0" style="1" hidden="1" customWidth="1"/>
    <col min="11279" max="11280" width="13.33203125" style="1" customWidth="1"/>
    <col min="11281" max="11284" width="0" style="1" hidden="1" customWidth="1"/>
    <col min="11285" max="11520" width="8.83203125" style="1"/>
    <col min="11521" max="11521" width="5.83203125" style="1" customWidth="1"/>
    <col min="11522" max="11522" width="12.5" style="1" customWidth="1"/>
    <col min="11523" max="11523" width="43" style="1" customWidth="1"/>
    <col min="11524" max="11524" width="10.33203125" style="1" customWidth="1"/>
    <col min="11525" max="11525" width="13.33203125" style="1" customWidth="1"/>
    <col min="11526" max="11529" width="0" style="1" hidden="1" customWidth="1"/>
    <col min="11530" max="11530" width="8.1640625" style="1" customWidth="1"/>
    <col min="11531" max="11534" width="0" style="1" hidden="1" customWidth="1"/>
    <col min="11535" max="11536" width="13.33203125" style="1" customWidth="1"/>
    <col min="11537" max="11540" width="0" style="1" hidden="1" customWidth="1"/>
    <col min="11541" max="11776" width="8.83203125" style="1"/>
    <col min="11777" max="11777" width="5.83203125" style="1" customWidth="1"/>
    <col min="11778" max="11778" width="12.5" style="1" customWidth="1"/>
    <col min="11779" max="11779" width="43" style="1" customWidth="1"/>
    <col min="11780" max="11780" width="10.33203125" style="1" customWidth="1"/>
    <col min="11781" max="11781" width="13.33203125" style="1" customWidth="1"/>
    <col min="11782" max="11785" width="0" style="1" hidden="1" customWidth="1"/>
    <col min="11786" max="11786" width="8.1640625" style="1" customWidth="1"/>
    <col min="11787" max="11790" width="0" style="1" hidden="1" customWidth="1"/>
    <col min="11791" max="11792" width="13.33203125" style="1" customWidth="1"/>
    <col min="11793" max="11796" width="0" style="1" hidden="1" customWidth="1"/>
    <col min="11797" max="12032" width="8.83203125" style="1"/>
    <col min="12033" max="12033" width="5.83203125" style="1" customWidth="1"/>
    <col min="12034" max="12034" width="12.5" style="1" customWidth="1"/>
    <col min="12035" max="12035" width="43" style="1" customWidth="1"/>
    <col min="12036" max="12036" width="10.33203125" style="1" customWidth="1"/>
    <col min="12037" max="12037" width="13.33203125" style="1" customWidth="1"/>
    <col min="12038" max="12041" width="0" style="1" hidden="1" customWidth="1"/>
    <col min="12042" max="12042" width="8.1640625" style="1" customWidth="1"/>
    <col min="12043" max="12046" width="0" style="1" hidden="1" customWidth="1"/>
    <col min="12047" max="12048" width="13.33203125" style="1" customWidth="1"/>
    <col min="12049" max="12052" width="0" style="1" hidden="1" customWidth="1"/>
    <col min="12053" max="12288" width="8.83203125" style="1"/>
    <col min="12289" max="12289" width="5.83203125" style="1" customWidth="1"/>
    <col min="12290" max="12290" width="12.5" style="1" customWidth="1"/>
    <col min="12291" max="12291" width="43" style="1" customWidth="1"/>
    <col min="12292" max="12292" width="10.33203125" style="1" customWidth="1"/>
    <col min="12293" max="12293" width="13.33203125" style="1" customWidth="1"/>
    <col min="12294" max="12297" width="0" style="1" hidden="1" customWidth="1"/>
    <col min="12298" max="12298" width="8.1640625" style="1" customWidth="1"/>
    <col min="12299" max="12302" width="0" style="1" hidden="1" customWidth="1"/>
    <col min="12303" max="12304" width="13.33203125" style="1" customWidth="1"/>
    <col min="12305" max="12308" width="0" style="1" hidden="1" customWidth="1"/>
    <col min="12309" max="12544" width="8.83203125" style="1"/>
    <col min="12545" max="12545" width="5.83203125" style="1" customWidth="1"/>
    <col min="12546" max="12546" width="12.5" style="1" customWidth="1"/>
    <col min="12547" max="12547" width="43" style="1" customWidth="1"/>
    <col min="12548" max="12548" width="10.33203125" style="1" customWidth="1"/>
    <col min="12549" max="12549" width="13.33203125" style="1" customWidth="1"/>
    <col min="12550" max="12553" width="0" style="1" hidden="1" customWidth="1"/>
    <col min="12554" max="12554" width="8.1640625" style="1" customWidth="1"/>
    <col min="12555" max="12558" width="0" style="1" hidden="1" customWidth="1"/>
    <col min="12559" max="12560" width="13.33203125" style="1" customWidth="1"/>
    <col min="12561" max="12564" width="0" style="1" hidden="1" customWidth="1"/>
    <col min="12565" max="12800" width="8.83203125" style="1"/>
    <col min="12801" max="12801" width="5.83203125" style="1" customWidth="1"/>
    <col min="12802" max="12802" width="12.5" style="1" customWidth="1"/>
    <col min="12803" max="12803" width="43" style="1" customWidth="1"/>
    <col min="12804" max="12804" width="10.33203125" style="1" customWidth="1"/>
    <col min="12805" max="12805" width="13.33203125" style="1" customWidth="1"/>
    <col min="12806" max="12809" width="0" style="1" hidden="1" customWidth="1"/>
    <col min="12810" max="12810" width="8.1640625" style="1" customWidth="1"/>
    <col min="12811" max="12814" width="0" style="1" hidden="1" customWidth="1"/>
    <col min="12815" max="12816" width="13.33203125" style="1" customWidth="1"/>
    <col min="12817" max="12820" width="0" style="1" hidden="1" customWidth="1"/>
    <col min="12821" max="13056" width="8.83203125" style="1"/>
    <col min="13057" max="13057" width="5.83203125" style="1" customWidth="1"/>
    <col min="13058" max="13058" width="12.5" style="1" customWidth="1"/>
    <col min="13059" max="13059" width="43" style="1" customWidth="1"/>
    <col min="13060" max="13060" width="10.33203125" style="1" customWidth="1"/>
    <col min="13061" max="13061" width="13.33203125" style="1" customWidth="1"/>
    <col min="13062" max="13065" width="0" style="1" hidden="1" customWidth="1"/>
    <col min="13066" max="13066" width="8.1640625" style="1" customWidth="1"/>
    <col min="13067" max="13070" width="0" style="1" hidden="1" customWidth="1"/>
    <col min="13071" max="13072" width="13.33203125" style="1" customWidth="1"/>
    <col min="13073" max="13076" width="0" style="1" hidden="1" customWidth="1"/>
    <col min="13077" max="13312" width="8.83203125" style="1"/>
    <col min="13313" max="13313" width="5.83203125" style="1" customWidth="1"/>
    <col min="13314" max="13314" width="12.5" style="1" customWidth="1"/>
    <col min="13315" max="13315" width="43" style="1" customWidth="1"/>
    <col min="13316" max="13316" width="10.33203125" style="1" customWidth="1"/>
    <col min="13317" max="13317" width="13.33203125" style="1" customWidth="1"/>
    <col min="13318" max="13321" width="0" style="1" hidden="1" customWidth="1"/>
    <col min="13322" max="13322" width="8.1640625" style="1" customWidth="1"/>
    <col min="13323" max="13326" width="0" style="1" hidden="1" customWidth="1"/>
    <col min="13327" max="13328" width="13.33203125" style="1" customWidth="1"/>
    <col min="13329" max="13332" width="0" style="1" hidden="1" customWidth="1"/>
    <col min="13333" max="13568" width="8.83203125" style="1"/>
    <col min="13569" max="13569" width="5.83203125" style="1" customWidth="1"/>
    <col min="13570" max="13570" width="12.5" style="1" customWidth="1"/>
    <col min="13571" max="13571" width="43" style="1" customWidth="1"/>
    <col min="13572" max="13572" width="10.33203125" style="1" customWidth="1"/>
    <col min="13573" max="13573" width="13.33203125" style="1" customWidth="1"/>
    <col min="13574" max="13577" width="0" style="1" hidden="1" customWidth="1"/>
    <col min="13578" max="13578" width="8.1640625" style="1" customWidth="1"/>
    <col min="13579" max="13582" width="0" style="1" hidden="1" customWidth="1"/>
    <col min="13583" max="13584" width="13.33203125" style="1" customWidth="1"/>
    <col min="13585" max="13588" width="0" style="1" hidden="1" customWidth="1"/>
    <col min="13589" max="13824" width="8.83203125" style="1"/>
    <col min="13825" max="13825" width="5.83203125" style="1" customWidth="1"/>
    <col min="13826" max="13826" width="12.5" style="1" customWidth="1"/>
    <col min="13827" max="13827" width="43" style="1" customWidth="1"/>
    <col min="13828" max="13828" width="10.33203125" style="1" customWidth="1"/>
    <col min="13829" max="13829" width="13.33203125" style="1" customWidth="1"/>
    <col min="13830" max="13833" width="0" style="1" hidden="1" customWidth="1"/>
    <col min="13834" max="13834" width="8.1640625" style="1" customWidth="1"/>
    <col min="13835" max="13838" width="0" style="1" hidden="1" customWidth="1"/>
    <col min="13839" max="13840" width="13.33203125" style="1" customWidth="1"/>
    <col min="13841" max="13844" width="0" style="1" hidden="1" customWidth="1"/>
    <col min="13845" max="14080" width="8.83203125" style="1"/>
    <col min="14081" max="14081" width="5.83203125" style="1" customWidth="1"/>
    <col min="14082" max="14082" width="12.5" style="1" customWidth="1"/>
    <col min="14083" max="14083" width="43" style="1" customWidth="1"/>
    <col min="14084" max="14084" width="10.33203125" style="1" customWidth="1"/>
    <col min="14085" max="14085" width="13.33203125" style="1" customWidth="1"/>
    <col min="14086" max="14089" width="0" style="1" hidden="1" customWidth="1"/>
    <col min="14090" max="14090" width="8.1640625" style="1" customWidth="1"/>
    <col min="14091" max="14094" width="0" style="1" hidden="1" customWidth="1"/>
    <col min="14095" max="14096" width="13.33203125" style="1" customWidth="1"/>
    <col min="14097" max="14100" width="0" style="1" hidden="1" customWidth="1"/>
    <col min="14101" max="14336" width="8.83203125" style="1"/>
    <col min="14337" max="14337" width="5.83203125" style="1" customWidth="1"/>
    <col min="14338" max="14338" width="12.5" style="1" customWidth="1"/>
    <col min="14339" max="14339" width="43" style="1" customWidth="1"/>
    <col min="14340" max="14340" width="10.33203125" style="1" customWidth="1"/>
    <col min="14341" max="14341" width="13.33203125" style="1" customWidth="1"/>
    <col min="14342" max="14345" width="0" style="1" hidden="1" customWidth="1"/>
    <col min="14346" max="14346" width="8.1640625" style="1" customWidth="1"/>
    <col min="14347" max="14350" width="0" style="1" hidden="1" customWidth="1"/>
    <col min="14351" max="14352" width="13.33203125" style="1" customWidth="1"/>
    <col min="14353" max="14356" width="0" style="1" hidden="1" customWidth="1"/>
    <col min="14357" max="14592" width="8.83203125" style="1"/>
    <col min="14593" max="14593" width="5.83203125" style="1" customWidth="1"/>
    <col min="14594" max="14594" width="12.5" style="1" customWidth="1"/>
    <col min="14595" max="14595" width="43" style="1" customWidth="1"/>
    <col min="14596" max="14596" width="10.33203125" style="1" customWidth="1"/>
    <col min="14597" max="14597" width="13.33203125" style="1" customWidth="1"/>
    <col min="14598" max="14601" width="0" style="1" hidden="1" customWidth="1"/>
    <col min="14602" max="14602" width="8.1640625" style="1" customWidth="1"/>
    <col min="14603" max="14606" width="0" style="1" hidden="1" customWidth="1"/>
    <col min="14607" max="14608" width="13.33203125" style="1" customWidth="1"/>
    <col min="14609" max="14612" width="0" style="1" hidden="1" customWidth="1"/>
    <col min="14613" max="14848" width="8.83203125" style="1"/>
    <col min="14849" max="14849" width="5.83203125" style="1" customWidth="1"/>
    <col min="14850" max="14850" width="12.5" style="1" customWidth="1"/>
    <col min="14851" max="14851" width="43" style="1" customWidth="1"/>
    <col min="14852" max="14852" width="10.33203125" style="1" customWidth="1"/>
    <col min="14853" max="14853" width="13.33203125" style="1" customWidth="1"/>
    <col min="14854" max="14857" width="0" style="1" hidden="1" customWidth="1"/>
    <col min="14858" max="14858" width="8.1640625" style="1" customWidth="1"/>
    <col min="14859" max="14862" width="0" style="1" hidden="1" customWidth="1"/>
    <col min="14863" max="14864" width="13.33203125" style="1" customWidth="1"/>
    <col min="14865" max="14868" width="0" style="1" hidden="1" customWidth="1"/>
    <col min="14869" max="15104" width="8.83203125" style="1"/>
    <col min="15105" max="15105" width="5.83203125" style="1" customWidth="1"/>
    <col min="15106" max="15106" width="12.5" style="1" customWidth="1"/>
    <col min="15107" max="15107" width="43" style="1" customWidth="1"/>
    <col min="15108" max="15108" width="10.33203125" style="1" customWidth="1"/>
    <col min="15109" max="15109" width="13.33203125" style="1" customWidth="1"/>
    <col min="15110" max="15113" width="0" style="1" hidden="1" customWidth="1"/>
    <col min="15114" max="15114" width="8.1640625" style="1" customWidth="1"/>
    <col min="15115" max="15118" width="0" style="1" hidden="1" customWidth="1"/>
    <col min="15119" max="15120" width="13.33203125" style="1" customWidth="1"/>
    <col min="15121" max="15124" width="0" style="1" hidden="1" customWidth="1"/>
    <col min="15125" max="15360" width="8.83203125" style="1"/>
    <col min="15361" max="15361" width="5.83203125" style="1" customWidth="1"/>
    <col min="15362" max="15362" width="12.5" style="1" customWidth="1"/>
    <col min="15363" max="15363" width="43" style="1" customWidth="1"/>
    <col min="15364" max="15364" width="10.33203125" style="1" customWidth="1"/>
    <col min="15365" max="15365" width="13.33203125" style="1" customWidth="1"/>
    <col min="15366" max="15369" width="0" style="1" hidden="1" customWidth="1"/>
    <col min="15370" max="15370" width="8.1640625" style="1" customWidth="1"/>
    <col min="15371" max="15374" width="0" style="1" hidden="1" customWidth="1"/>
    <col min="15375" max="15376" width="13.33203125" style="1" customWidth="1"/>
    <col min="15377" max="15380" width="0" style="1" hidden="1" customWidth="1"/>
    <col min="15381" max="15616" width="8.83203125" style="1"/>
    <col min="15617" max="15617" width="5.83203125" style="1" customWidth="1"/>
    <col min="15618" max="15618" width="12.5" style="1" customWidth="1"/>
    <col min="15619" max="15619" width="43" style="1" customWidth="1"/>
    <col min="15620" max="15620" width="10.33203125" style="1" customWidth="1"/>
    <col min="15621" max="15621" width="13.33203125" style="1" customWidth="1"/>
    <col min="15622" max="15625" width="0" style="1" hidden="1" customWidth="1"/>
    <col min="15626" max="15626" width="8.1640625" style="1" customWidth="1"/>
    <col min="15627" max="15630" width="0" style="1" hidden="1" customWidth="1"/>
    <col min="15631" max="15632" width="13.33203125" style="1" customWidth="1"/>
    <col min="15633" max="15636" width="0" style="1" hidden="1" customWidth="1"/>
    <col min="15637" max="15872" width="8.83203125" style="1"/>
    <col min="15873" max="15873" width="5.83203125" style="1" customWidth="1"/>
    <col min="15874" max="15874" width="12.5" style="1" customWidth="1"/>
    <col min="15875" max="15875" width="43" style="1" customWidth="1"/>
    <col min="15876" max="15876" width="10.33203125" style="1" customWidth="1"/>
    <col min="15877" max="15877" width="13.33203125" style="1" customWidth="1"/>
    <col min="15878" max="15881" width="0" style="1" hidden="1" customWidth="1"/>
    <col min="15882" max="15882" width="8.1640625" style="1" customWidth="1"/>
    <col min="15883" max="15886" width="0" style="1" hidden="1" customWidth="1"/>
    <col min="15887" max="15888" width="13.33203125" style="1" customWidth="1"/>
    <col min="15889" max="15892" width="0" style="1" hidden="1" customWidth="1"/>
    <col min="15893" max="16128" width="8.83203125" style="1"/>
    <col min="16129" max="16129" width="5.83203125" style="1" customWidth="1"/>
    <col min="16130" max="16130" width="12.5" style="1" customWidth="1"/>
    <col min="16131" max="16131" width="43" style="1" customWidth="1"/>
    <col min="16132" max="16132" width="10.33203125" style="1" customWidth="1"/>
    <col min="16133" max="16133" width="13.33203125" style="1" customWidth="1"/>
    <col min="16134" max="16137" width="0" style="1" hidden="1" customWidth="1"/>
    <col min="16138" max="16138" width="8.1640625" style="1" customWidth="1"/>
    <col min="16139" max="16142" width="0" style="1" hidden="1" customWidth="1"/>
    <col min="16143" max="16144" width="13.33203125" style="1" customWidth="1"/>
    <col min="16145" max="16148" width="0" style="1" hidden="1" customWidth="1"/>
    <col min="16149" max="16384" width="8.83203125" style="1"/>
  </cols>
  <sheetData>
    <row r="1" spans="1:20" ht="26.2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20" ht="32.25" customHeight="1" x14ac:dyDescent="0.2">
      <c r="A2" s="27" t="s">
        <v>21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20" ht="37.5" customHeight="1" x14ac:dyDescent="0.2">
      <c r="A3" s="28" t="s">
        <v>22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20" ht="27.5" customHeight="1" x14ac:dyDescent="0.2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23</v>
      </c>
      <c r="G4" s="3" t="s">
        <v>24</v>
      </c>
      <c r="H4" s="3" t="s">
        <v>25</v>
      </c>
      <c r="I4" s="3" t="s">
        <v>24</v>
      </c>
      <c r="J4" s="3" t="s">
        <v>6</v>
      </c>
      <c r="K4" s="3" t="s">
        <v>26</v>
      </c>
      <c r="L4" s="3" t="s">
        <v>24</v>
      </c>
      <c r="M4" s="3" t="s">
        <v>27</v>
      </c>
      <c r="N4" s="3" t="s">
        <v>24</v>
      </c>
      <c r="O4" s="3" t="s">
        <v>28</v>
      </c>
      <c r="P4" s="3" t="s">
        <v>24</v>
      </c>
      <c r="Q4" s="3" t="s">
        <v>29</v>
      </c>
      <c r="R4" s="3" t="s">
        <v>30</v>
      </c>
      <c r="S4" s="1" t="s">
        <v>7</v>
      </c>
      <c r="T4" s="1" t="s">
        <v>8</v>
      </c>
    </row>
    <row r="5" spans="1:20" ht="16.5" customHeight="1" x14ac:dyDescent="0.2">
      <c r="A5" s="4" t="s">
        <v>9</v>
      </c>
      <c r="B5" s="5"/>
      <c r="C5" s="5" t="s">
        <v>10</v>
      </c>
      <c r="D5" s="5"/>
      <c r="E5" s="6"/>
      <c r="F5" s="7"/>
      <c r="G5" s="7"/>
      <c r="H5" s="8"/>
      <c r="I5" s="7"/>
      <c r="J5" s="9"/>
      <c r="K5" s="7"/>
      <c r="L5" s="7"/>
      <c r="M5" s="7"/>
      <c r="N5" s="7"/>
      <c r="O5" s="7"/>
      <c r="P5" s="7"/>
      <c r="Q5" s="7"/>
      <c r="R5" s="7"/>
    </row>
    <row r="6" spans="1:20" ht="16.5" customHeight="1" x14ac:dyDescent="0.2">
      <c r="A6" s="10">
        <v>36</v>
      </c>
      <c r="B6" s="11" t="s">
        <v>31</v>
      </c>
      <c r="C6" s="12" t="s">
        <v>37</v>
      </c>
      <c r="D6" s="11" t="s">
        <v>38</v>
      </c>
      <c r="E6" s="13">
        <v>25</v>
      </c>
      <c r="F6" s="14">
        <v>188000</v>
      </c>
      <c r="G6" s="14">
        <v>4700000</v>
      </c>
      <c r="H6" s="15">
        <v>188000</v>
      </c>
      <c r="I6" s="14">
        <v>4700000</v>
      </c>
      <c r="J6" s="16">
        <v>1</v>
      </c>
      <c r="K6" s="14">
        <v>188000</v>
      </c>
      <c r="L6" s="14">
        <v>4700000</v>
      </c>
      <c r="M6" s="14">
        <v>0</v>
      </c>
      <c r="N6" s="14">
        <v>0</v>
      </c>
      <c r="O6" s="14">
        <v>188000</v>
      </c>
      <c r="P6" s="14">
        <f>E6*O6</f>
        <v>4700000</v>
      </c>
      <c r="Q6" s="14">
        <v>0</v>
      </c>
      <c r="R6" s="14">
        <v>0</v>
      </c>
    </row>
    <row r="7" spans="1:20" ht="16.5" customHeight="1" x14ac:dyDescent="0.2">
      <c r="A7" s="10">
        <v>38</v>
      </c>
      <c r="B7" s="11" t="s">
        <v>31</v>
      </c>
      <c r="C7" s="12" t="s">
        <v>40</v>
      </c>
      <c r="D7" s="11" t="s">
        <v>33</v>
      </c>
      <c r="E7" s="13">
        <v>1</v>
      </c>
      <c r="F7" s="14">
        <v>20000</v>
      </c>
      <c r="G7" s="14">
        <v>20000</v>
      </c>
      <c r="H7" s="15">
        <v>20000</v>
      </c>
      <c r="I7" s="14">
        <v>20000</v>
      </c>
      <c r="J7" s="16">
        <v>1</v>
      </c>
      <c r="K7" s="14">
        <v>20000</v>
      </c>
      <c r="L7" s="14">
        <v>20000</v>
      </c>
      <c r="M7" s="14">
        <v>0</v>
      </c>
      <c r="N7" s="14">
        <v>0</v>
      </c>
      <c r="O7" s="14">
        <v>20000</v>
      </c>
      <c r="P7" s="14">
        <f t="shared" ref="P7:P70" si="0">E7*O7</f>
        <v>20000</v>
      </c>
      <c r="Q7" s="14">
        <v>0</v>
      </c>
      <c r="R7" s="14">
        <v>0</v>
      </c>
    </row>
    <row r="8" spans="1:20" ht="16.5" customHeight="1" x14ac:dyDescent="0.2">
      <c r="A8" s="10">
        <v>40</v>
      </c>
      <c r="B8" s="11" t="s">
        <v>31</v>
      </c>
      <c r="C8" s="12" t="s">
        <v>209</v>
      </c>
      <c r="D8" s="11" t="s">
        <v>36</v>
      </c>
      <c r="E8" s="13">
        <v>210</v>
      </c>
      <c r="F8" s="14">
        <v>3500</v>
      </c>
      <c r="G8" s="14">
        <v>336000</v>
      </c>
      <c r="H8" s="15">
        <v>3500</v>
      </c>
      <c r="I8" s="14">
        <v>336000</v>
      </c>
      <c r="J8" s="16">
        <v>1</v>
      </c>
      <c r="K8" s="14">
        <v>3500</v>
      </c>
      <c r="L8" s="14">
        <v>336000</v>
      </c>
      <c r="M8" s="14">
        <v>0</v>
      </c>
      <c r="N8" s="14">
        <v>0</v>
      </c>
      <c r="O8" s="14">
        <v>3500</v>
      </c>
      <c r="P8" s="14">
        <f t="shared" si="0"/>
        <v>735000</v>
      </c>
      <c r="Q8" s="14">
        <v>0</v>
      </c>
      <c r="R8" s="14">
        <v>0</v>
      </c>
    </row>
    <row r="9" spans="1:20" ht="16.5" customHeight="1" x14ac:dyDescent="0.2">
      <c r="A9" s="10">
        <v>41</v>
      </c>
      <c r="B9" s="11" t="s">
        <v>31</v>
      </c>
      <c r="C9" s="12" t="s">
        <v>43</v>
      </c>
      <c r="D9" s="11" t="s">
        <v>33</v>
      </c>
      <c r="E9" s="13">
        <v>20</v>
      </c>
      <c r="F9" s="14">
        <v>3500</v>
      </c>
      <c r="G9" s="14">
        <v>70000</v>
      </c>
      <c r="H9" s="15">
        <v>3500</v>
      </c>
      <c r="I9" s="14">
        <v>70000</v>
      </c>
      <c r="J9" s="16">
        <v>1</v>
      </c>
      <c r="K9" s="14">
        <v>3500</v>
      </c>
      <c r="L9" s="14">
        <v>70000</v>
      </c>
      <c r="M9" s="14">
        <v>0</v>
      </c>
      <c r="N9" s="14">
        <v>0</v>
      </c>
      <c r="O9" s="14">
        <v>3500</v>
      </c>
      <c r="P9" s="14">
        <f t="shared" ref="P9:P28" si="1">E9*O9</f>
        <v>70000</v>
      </c>
      <c r="Q9" s="14">
        <v>0</v>
      </c>
      <c r="R9" s="14">
        <v>0</v>
      </c>
    </row>
    <row r="10" spans="1:20" ht="16.5" customHeight="1" x14ac:dyDescent="0.2">
      <c r="A10" s="10">
        <v>46</v>
      </c>
      <c r="B10" s="11" t="s">
        <v>31</v>
      </c>
      <c r="C10" s="12" t="s">
        <v>46</v>
      </c>
      <c r="D10" s="11" t="s">
        <v>33</v>
      </c>
      <c r="E10" s="13">
        <v>24</v>
      </c>
      <c r="F10" s="14">
        <v>31000</v>
      </c>
      <c r="G10" s="14">
        <v>744000</v>
      </c>
      <c r="H10" s="15">
        <v>31000</v>
      </c>
      <c r="I10" s="14">
        <v>744000</v>
      </c>
      <c r="J10" s="16">
        <v>1</v>
      </c>
      <c r="K10" s="14">
        <v>31000</v>
      </c>
      <c r="L10" s="14">
        <v>744000</v>
      </c>
      <c r="M10" s="14">
        <v>0</v>
      </c>
      <c r="N10" s="14">
        <v>0</v>
      </c>
      <c r="O10" s="14">
        <v>31000</v>
      </c>
      <c r="P10" s="14">
        <f t="shared" si="1"/>
        <v>744000</v>
      </c>
      <c r="Q10" s="14">
        <v>0</v>
      </c>
      <c r="R10" s="14">
        <v>0</v>
      </c>
    </row>
    <row r="11" spans="1:20" ht="16.5" customHeight="1" x14ac:dyDescent="0.2">
      <c r="A11" s="10">
        <v>47</v>
      </c>
      <c r="B11" s="11" t="s">
        <v>31</v>
      </c>
      <c r="C11" s="12" t="s">
        <v>47</v>
      </c>
      <c r="D11" s="11" t="s">
        <v>33</v>
      </c>
      <c r="E11" s="13">
        <v>4</v>
      </c>
      <c r="F11" s="14">
        <v>18000</v>
      </c>
      <c r="G11" s="14">
        <v>72000</v>
      </c>
      <c r="H11" s="15">
        <v>18000</v>
      </c>
      <c r="I11" s="14">
        <v>72000</v>
      </c>
      <c r="J11" s="16">
        <v>1</v>
      </c>
      <c r="K11" s="14">
        <v>18000</v>
      </c>
      <c r="L11" s="14">
        <v>72000</v>
      </c>
      <c r="M11" s="14">
        <v>0</v>
      </c>
      <c r="N11" s="14">
        <v>0</v>
      </c>
      <c r="O11" s="14">
        <v>18000</v>
      </c>
      <c r="P11" s="14">
        <f t="shared" si="1"/>
        <v>72000</v>
      </c>
      <c r="Q11" s="14">
        <v>0</v>
      </c>
      <c r="R11" s="14">
        <v>0</v>
      </c>
    </row>
    <row r="12" spans="1:20" ht="16.5" customHeight="1" x14ac:dyDescent="0.2">
      <c r="A12" s="10">
        <v>48</v>
      </c>
      <c r="B12" s="11" t="s">
        <v>31</v>
      </c>
      <c r="C12" s="12" t="s">
        <v>48</v>
      </c>
      <c r="D12" s="11" t="s">
        <v>33</v>
      </c>
      <c r="E12" s="13">
        <v>64</v>
      </c>
      <c r="F12" s="14">
        <v>10000</v>
      </c>
      <c r="G12" s="14">
        <v>640000</v>
      </c>
      <c r="H12" s="15">
        <v>10000</v>
      </c>
      <c r="I12" s="14">
        <v>640000</v>
      </c>
      <c r="J12" s="16">
        <v>1</v>
      </c>
      <c r="K12" s="14">
        <v>10000</v>
      </c>
      <c r="L12" s="14">
        <v>640000</v>
      </c>
      <c r="M12" s="14">
        <v>0</v>
      </c>
      <c r="N12" s="14">
        <v>0</v>
      </c>
      <c r="O12" s="14">
        <v>10000</v>
      </c>
      <c r="P12" s="14">
        <f t="shared" si="1"/>
        <v>640000</v>
      </c>
      <c r="Q12" s="14">
        <v>0</v>
      </c>
      <c r="R12" s="14">
        <v>0</v>
      </c>
    </row>
    <row r="13" spans="1:20" ht="16.5" customHeight="1" x14ac:dyDescent="0.2">
      <c r="A13" s="10">
        <v>60</v>
      </c>
      <c r="B13" s="11" t="s">
        <v>50</v>
      </c>
      <c r="C13" s="12" t="s">
        <v>51</v>
      </c>
      <c r="D13" s="11" t="s">
        <v>33</v>
      </c>
      <c r="E13" s="13">
        <v>7</v>
      </c>
      <c r="F13" s="14">
        <v>1333</v>
      </c>
      <c r="G13" s="14">
        <v>8931</v>
      </c>
      <c r="H13" s="15">
        <v>1500</v>
      </c>
      <c r="I13" s="14">
        <v>10050</v>
      </c>
      <c r="J13" s="16">
        <v>1</v>
      </c>
      <c r="K13" s="14">
        <v>1500</v>
      </c>
      <c r="L13" s="14">
        <v>10050</v>
      </c>
      <c r="M13" s="14">
        <v>0</v>
      </c>
      <c r="N13" s="14">
        <v>0</v>
      </c>
      <c r="O13" s="14">
        <v>1500</v>
      </c>
      <c r="P13" s="14">
        <f t="shared" si="1"/>
        <v>10500</v>
      </c>
      <c r="Q13" s="14">
        <v>167</v>
      </c>
      <c r="R13" s="14">
        <v>1119</v>
      </c>
      <c r="S13" s="1">
        <v>0</v>
      </c>
      <c r="T13" s="1">
        <v>0</v>
      </c>
    </row>
    <row r="14" spans="1:20" ht="16.5" customHeight="1" x14ac:dyDescent="0.2">
      <c r="A14" s="10">
        <v>71</v>
      </c>
      <c r="B14" s="11" t="s">
        <v>54</v>
      </c>
      <c r="C14" s="12" t="s">
        <v>55</v>
      </c>
      <c r="D14" s="11" t="s">
        <v>42</v>
      </c>
      <c r="E14" s="13">
        <v>80</v>
      </c>
      <c r="F14" s="14">
        <v>300</v>
      </c>
      <c r="G14" s="14">
        <v>23987</v>
      </c>
      <c r="H14" s="15">
        <v>500</v>
      </c>
      <c r="I14" s="14">
        <v>39979</v>
      </c>
      <c r="J14" s="16">
        <v>1</v>
      </c>
      <c r="K14" s="14">
        <v>500</v>
      </c>
      <c r="L14" s="14">
        <v>39979</v>
      </c>
      <c r="M14" s="14">
        <v>0</v>
      </c>
      <c r="N14" s="14">
        <v>0</v>
      </c>
      <c r="O14" s="14">
        <v>500</v>
      </c>
      <c r="P14" s="14">
        <f t="shared" si="1"/>
        <v>40000</v>
      </c>
      <c r="Q14" s="14">
        <v>200</v>
      </c>
      <c r="R14" s="14">
        <v>15992</v>
      </c>
      <c r="S14" s="1">
        <v>0</v>
      </c>
      <c r="T14" s="1">
        <v>0</v>
      </c>
    </row>
    <row r="15" spans="1:20" ht="16.5" customHeight="1" x14ac:dyDescent="0.2">
      <c r="A15" s="10">
        <v>75</v>
      </c>
      <c r="B15" s="11" t="s">
        <v>56</v>
      </c>
      <c r="C15" s="12" t="s">
        <v>57</v>
      </c>
      <c r="D15" s="11" t="s">
        <v>33</v>
      </c>
      <c r="E15" s="13">
        <v>105</v>
      </c>
      <c r="F15" s="14">
        <v>13500</v>
      </c>
      <c r="G15" s="14">
        <v>1407143</v>
      </c>
      <c r="H15" s="15">
        <v>16500</v>
      </c>
      <c r="I15" s="14">
        <v>1719841</v>
      </c>
      <c r="J15" s="16">
        <v>1</v>
      </c>
      <c r="K15" s="14">
        <v>16500</v>
      </c>
      <c r="L15" s="14">
        <v>1719841</v>
      </c>
      <c r="M15" s="14">
        <v>0</v>
      </c>
      <c r="N15" s="14">
        <v>0</v>
      </c>
      <c r="O15" s="14">
        <v>16500</v>
      </c>
      <c r="P15" s="14">
        <f t="shared" si="1"/>
        <v>1732500</v>
      </c>
      <c r="Q15" s="14">
        <v>3000</v>
      </c>
      <c r="R15" s="14">
        <v>312698</v>
      </c>
      <c r="S15" s="1">
        <v>0</v>
      </c>
      <c r="T15" s="1">
        <v>0</v>
      </c>
    </row>
    <row r="16" spans="1:20" ht="16.5" customHeight="1" x14ac:dyDescent="0.2">
      <c r="A16" s="10">
        <v>114</v>
      </c>
      <c r="B16" s="11" t="s">
        <v>68</v>
      </c>
      <c r="C16" s="12" t="s">
        <v>69</v>
      </c>
      <c r="D16" s="11" t="s">
        <v>42</v>
      </c>
      <c r="E16" s="13">
        <v>79</v>
      </c>
      <c r="F16" s="14">
        <v>20000</v>
      </c>
      <c r="G16" s="14">
        <v>1565482</v>
      </c>
      <c r="H16" s="15">
        <v>23000</v>
      </c>
      <c r="I16" s="14">
        <v>1800304</v>
      </c>
      <c r="J16" s="16">
        <v>1</v>
      </c>
      <c r="K16" s="14">
        <v>23000</v>
      </c>
      <c r="L16" s="14">
        <v>1800304</v>
      </c>
      <c r="M16" s="14">
        <v>0</v>
      </c>
      <c r="N16" s="14">
        <v>0</v>
      </c>
      <c r="O16" s="14">
        <v>23000</v>
      </c>
      <c r="P16" s="14">
        <f t="shared" si="1"/>
        <v>1817000</v>
      </c>
      <c r="Q16" s="14">
        <v>3000</v>
      </c>
      <c r="R16" s="14">
        <v>234822</v>
      </c>
      <c r="S16" s="1">
        <v>0</v>
      </c>
      <c r="T16" s="1">
        <v>0</v>
      </c>
    </row>
    <row r="17" spans="1:20" ht="16.5" customHeight="1" x14ac:dyDescent="0.2">
      <c r="A17" s="10">
        <v>118</v>
      </c>
      <c r="B17" s="11" t="s">
        <v>76</v>
      </c>
      <c r="C17" s="12" t="s">
        <v>77</v>
      </c>
      <c r="D17" s="11" t="s">
        <v>78</v>
      </c>
      <c r="E17" s="13">
        <v>1</v>
      </c>
      <c r="F17" s="14">
        <v>11667</v>
      </c>
      <c r="G17" s="14">
        <v>3455</v>
      </c>
      <c r="H17" s="15">
        <v>15000</v>
      </c>
      <c r="I17" s="14">
        <v>4442</v>
      </c>
      <c r="J17" s="16">
        <v>1</v>
      </c>
      <c r="K17" s="14">
        <v>15000</v>
      </c>
      <c r="L17" s="14">
        <v>4442</v>
      </c>
      <c r="M17" s="14">
        <v>0</v>
      </c>
      <c r="N17" s="14">
        <v>0</v>
      </c>
      <c r="O17" s="14">
        <v>15000</v>
      </c>
      <c r="P17" s="14">
        <f t="shared" si="1"/>
        <v>15000</v>
      </c>
      <c r="Q17" s="14">
        <v>3333</v>
      </c>
      <c r="R17" s="14">
        <v>987</v>
      </c>
      <c r="S17" s="1">
        <v>0</v>
      </c>
      <c r="T17" s="1">
        <v>0</v>
      </c>
    </row>
    <row r="18" spans="1:20" ht="16.5" customHeight="1" x14ac:dyDescent="0.2">
      <c r="A18" s="10">
        <v>126</v>
      </c>
      <c r="B18" s="11" t="s">
        <v>79</v>
      </c>
      <c r="C18" s="12" t="s">
        <v>80</v>
      </c>
      <c r="D18" s="11" t="s">
        <v>42</v>
      </c>
      <c r="E18" s="13">
        <v>38</v>
      </c>
      <c r="F18" s="14">
        <v>23000</v>
      </c>
      <c r="G18" s="14">
        <v>870522</v>
      </c>
      <c r="H18" s="15">
        <v>23000</v>
      </c>
      <c r="I18" s="14">
        <v>870522</v>
      </c>
      <c r="J18" s="16">
        <v>1</v>
      </c>
      <c r="K18" s="14">
        <v>23000</v>
      </c>
      <c r="L18" s="14">
        <v>870522</v>
      </c>
      <c r="M18" s="14">
        <v>0</v>
      </c>
      <c r="N18" s="14">
        <v>0</v>
      </c>
      <c r="O18" s="14">
        <v>23000</v>
      </c>
      <c r="P18" s="14">
        <f t="shared" si="1"/>
        <v>874000</v>
      </c>
      <c r="Q18" s="14">
        <v>0</v>
      </c>
      <c r="R18" s="14">
        <v>0</v>
      </c>
      <c r="S18" s="1">
        <v>0</v>
      </c>
      <c r="T18" s="1">
        <v>0</v>
      </c>
    </row>
    <row r="19" spans="1:20" ht="16.5" customHeight="1" x14ac:dyDescent="0.2">
      <c r="A19" s="10">
        <v>127</v>
      </c>
      <c r="B19" s="11" t="s">
        <v>81</v>
      </c>
      <c r="C19" s="12" t="s">
        <v>82</v>
      </c>
      <c r="D19" s="11" t="s">
        <v>33</v>
      </c>
      <c r="E19" s="13">
        <v>52</v>
      </c>
      <c r="F19" s="14">
        <v>10533</v>
      </c>
      <c r="G19" s="14">
        <v>541438</v>
      </c>
      <c r="H19" s="15">
        <v>15000</v>
      </c>
      <c r="I19" s="14">
        <v>771060</v>
      </c>
      <c r="J19" s="16">
        <v>1</v>
      </c>
      <c r="K19" s="14">
        <v>15000</v>
      </c>
      <c r="L19" s="14">
        <v>771060</v>
      </c>
      <c r="M19" s="14">
        <v>0</v>
      </c>
      <c r="N19" s="14">
        <v>0</v>
      </c>
      <c r="O19" s="14">
        <v>15000</v>
      </c>
      <c r="P19" s="14">
        <f t="shared" si="1"/>
        <v>780000</v>
      </c>
      <c r="Q19" s="14">
        <v>4467</v>
      </c>
      <c r="R19" s="14">
        <v>229622</v>
      </c>
      <c r="S19" s="1">
        <v>0</v>
      </c>
      <c r="T19" s="1">
        <v>0</v>
      </c>
    </row>
    <row r="20" spans="1:20" ht="16.5" customHeight="1" x14ac:dyDescent="0.2">
      <c r="A20" s="10">
        <v>130</v>
      </c>
      <c r="B20" s="11" t="s">
        <v>83</v>
      </c>
      <c r="C20" s="12" t="s">
        <v>84</v>
      </c>
      <c r="D20" s="11" t="s">
        <v>33</v>
      </c>
      <c r="E20" s="13">
        <v>39</v>
      </c>
      <c r="F20" s="14">
        <v>30</v>
      </c>
      <c r="G20" s="14">
        <v>1156</v>
      </c>
      <c r="H20" s="15">
        <v>50</v>
      </c>
      <c r="I20" s="14">
        <v>1926</v>
      </c>
      <c r="J20" s="16">
        <v>1</v>
      </c>
      <c r="K20" s="14">
        <v>50</v>
      </c>
      <c r="L20" s="14">
        <v>1926</v>
      </c>
      <c r="M20" s="14">
        <v>0</v>
      </c>
      <c r="N20" s="14">
        <v>0</v>
      </c>
      <c r="O20" s="14">
        <v>50</v>
      </c>
      <c r="P20" s="14">
        <f t="shared" si="1"/>
        <v>1950</v>
      </c>
      <c r="Q20" s="14">
        <v>20</v>
      </c>
      <c r="R20" s="14">
        <v>770</v>
      </c>
      <c r="S20" s="1">
        <v>0</v>
      </c>
      <c r="T20" s="1">
        <v>0</v>
      </c>
    </row>
    <row r="21" spans="1:20" ht="16.5" customHeight="1" x14ac:dyDescent="0.2">
      <c r="A21" s="10">
        <v>147</v>
      </c>
      <c r="B21" s="11" t="s">
        <v>97</v>
      </c>
      <c r="C21" s="12" t="s">
        <v>98</v>
      </c>
      <c r="D21" s="11" t="s">
        <v>36</v>
      </c>
      <c r="E21" s="13">
        <v>2</v>
      </c>
      <c r="F21" s="14">
        <v>27667</v>
      </c>
      <c r="G21" s="14">
        <v>8964</v>
      </c>
      <c r="H21" s="15">
        <v>35000</v>
      </c>
      <c r="I21" s="14">
        <v>11340</v>
      </c>
      <c r="J21" s="16">
        <v>1</v>
      </c>
      <c r="K21" s="14">
        <v>35000</v>
      </c>
      <c r="L21" s="14">
        <v>11340</v>
      </c>
      <c r="M21" s="14">
        <v>0</v>
      </c>
      <c r="N21" s="14">
        <v>0</v>
      </c>
      <c r="O21" s="14">
        <v>35000</v>
      </c>
      <c r="P21" s="14">
        <f t="shared" si="1"/>
        <v>70000</v>
      </c>
      <c r="Q21" s="14">
        <v>7333</v>
      </c>
      <c r="R21" s="14">
        <v>2376</v>
      </c>
      <c r="S21" s="1">
        <v>0</v>
      </c>
      <c r="T21" s="1">
        <v>0</v>
      </c>
    </row>
    <row r="22" spans="1:20" ht="16.5" customHeight="1" x14ac:dyDescent="0.2">
      <c r="A22" s="10">
        <v>153</v>
      </c>
      <c r="B22" s="11" t="s">
        <v>99</v>
      </c>
      <c r="C22" s="12" t="s">
        <v>100</v>
      </c>
      <c r="D22" s="11" t="s">
        <v>42</v>
      </c>
      <c r="E22" s="13">
        <v>8</v>
      </c>
      <c r="F22" s="14">
        <v>20278</v>
      </c>
      <c r="G22" s="14">
        <v>160062</v>
      </c>
      <c r="H22" s="15">
        <v>35000</v>
      </c>
      <c r="I22" s="14">
        <v>276269</v>
      </c>
      <c r="J22" s="16">
        <v>1</v>
      </c>
      <c r="K22" s="14">
        <v>35000</v>
      </c>
      <c r="L22" s="14">
        <v>276269</v>
      </c>
      <c r="M22" s="14">
        <v>0</v>
      </c>
      <c r="N22" s="14">
        <v>0</v>
      </c>
      <c r="O22" s="14">
        <v>35000</v>
      </c>
      <c r="P22" s="14">
        <f t="shared" si="1"/>
        <v>280000</v>
      </c>
      <c r="Q22" s="14">
        <v>14722</v>
      </c>
      <c r="R22" s="14">
        <v>116207</v>
      </c>
      <c r="S22" s="1">
        <v>0</v>
      </c>
      <c r="T22" s="1">
        <v>0</v>
      </c>
    </row>
    <row r="23" spans="1:20" ht="16.5" customHeight="1" x14ac:dyDescent="0.2">
      <c r="A23" s="10">
        <v>165</v>
      </c>
      <c r="B23" s="11" t="s">
        <v>101</v>
      </c>
      <c r="C23" s="12" t="s">
        <v>102</v>
      </c>
      <c r="D23" s="11" t="s">
        <v>36</v>
      </c>
      <c r="E23" s="13">
        <v>0.5</v>
      </c>
      <c r="F23" s="14">
        <v>28890</v>
      </c>
      <c r="G23" s="14">
        <v>11123</v>
      </c>
      <c r="H23" s="15">
        <v>45000</v>
      </c>
      <c r="I23" s="14">
        <v>17325</v>
      </c>
      <c r="J23" s="16">
        <v>1</v>
      </c>
      <c r="K23" s="14">
        <v>45000</v>
      </c>
      <c r="L23" s="14">
        <v>17325</v>
      </c>
      <c r="M23" s="14">
        <v>0</v>
      </c>
      <c r="N23" s="14">
        <v>0</v>
      </c>
      <c r="O23" s="14">
        <v>45000</v>
      </c>
      <c r="P23" s="14">
        <f t="shared" si="1"/>
        <v>22500</v>
      </c>
      <c r="Q23" s="14">
        <v>16110</v>
      </c>
      <c r="R23" s="14">
        <v>6202</v>
      </c>
      <c r="S23" s="1">
        <v>0</v>
      </c>
      <c r="T23" s="1">
        <v>0</v>
      </c>
    </row>
    <row r="24" spans="1:20" ht="16.5" customHeight="1" x14ac:dyDescent="0.2">
      <c r="A24" s="10">
        <v>170</v>
      </c>
      <c r="B24" s="11" t="s">
        <v>104</v>
      </c>
      <c r="C24" s="12" t="s">
        <v>105</v>
      </c>
      <c r="D24" s="11" t="s">
        <v>42</v>
      </c>
      <c r="E24" s="13">
        <v>140</v>
      </c>
      <c r="F24" s="14">
        <v>11200</v>
      </c>
      <c r="G24" s="14">
        <v>1559376</v>
      </c>
      <c r="H24" s="15">
        <v>15300</v>
      </c>
      <c r="I24" s="14">
        <v>2130219</v>
      </c>
      <c r="J24" s="16">
        <v>1</v>
      </c>
      <c r="K24" s="14">
        <v>15300</v>
      </c>
      <c r="L24" s="14">
        <v>2130219</v>
      </c>
      <c r="M24" s="14">
        <v>0</v>
      </c>
      <c r="N24" s="14">
        <v>0</v>
      </c>
      <c r="O24" s="14">
        <v>15300</v>
      </c>
      <c r="P24" s="14">
        <f t="shared" si="1"/>
        <v>2142000</v>
      </c>
      <c r="Q24" s="14">
        <v>4100</v>
      </c>
      <c r="R24" s="14">
        <v>570843</v>
      </c>
      <c r="S24" s="1">
        <v>0</v>
      </c>
      <c r="T24" s="1">
        <v>0</v>
      </c>
    </row>
    <row r="25" spans="1:20" ht="16.5" customHeight="1" x14ac:dyDescent="0.2">
      <c r="A25" s="10">
        <v>173</v>
      </c>
      <c r="B25" s="11" t="s">
        <v>106</v>
      </c>
      <c r="C25" s="12" t="s">
        <v>107</v>
      </c>
      <c r="D25" s="11" t="s">
        <v>108</v>
      </c>
      <c r="E25" s="13">
        <v>4</v>
      </c>
      <c r="F25" s="14">
        <v>53333</v>
      </c>
      <c r="G25" s="14">
        <v>210479</v>
      </c>
      <c r="H25" s="15">
        <v>55000</v>
      </c>
      <c r="I25" s="14">
        <v>217058</v>
      </c>
      <c r="J25" s="16">
        <v>1</v>
      </c>
      <c r="K25" s="14">
        <v>55000</v>
      </c>
      <c r="L25" s="14">
        <v>217058</v>
      </c>
      <c r="M25" s="14">
        <v>0</v>
      </c>
      <c r="N25" s="14">
        <v>0</v>
      </c>
      <c r="O25" s="14">
        <v>55000</v>
      </c>
      <c r="P25" s="14">
        <f t="shared" si="1"/>
        <v>220000</v>
      </c>
      <c r="Q25" s="14">
        <v>1667</v>
      </c>
      <c r="R25" s="14">
        <v>6579</v>
      </c>
      <c r="S25" s="1">
        <v>0</v>
      </c>
      <c r="T25" s="1">
        <v>0</v>
      </c>
    </row>
    <row r="26" spans="1:20" ht="16.5" customHeight="1" x14ac:dyDescent="0.2">
      <c r="A26" s="10">
        <v>190</v>
      </c>
      <c r="B26" s="11" t="s">
        <v>109</v>
      </c>
      <c r="C26" s="12" t="s">
        <v>110</v>
      </c>
      <c r="D26" s="11" t="s">
        <v>42</v>
      </c>
      <c r="E26" s="13">
        <v>255</v>
      </c>
      <c r="F26" s="14">
        <v>25000</v>
      </c>
      <c r="G26" s="14">
        <v>6359640</v>
      </c>
      <c r="H26" s="15">
        <v>25000</v>
      </c>
      <c r="I26" s="14">
        <v>6359640</v>
      </c>
      <c r="J26" s="16">
        <v>1</v>
      </c>
      <c r="K26" s="14">
        <v>25000</v>
      </c>
      <c r="L26" s="14">
        <v>6359640</v>
      </c>
      <c r="M26" s="14">
        <v>0</v>
      </c>
      <c r="N26" s="14">
        <v>0</v>
      </c>
      <c r="O26" s="14">
        <v>25000</v>
      </c>
      <c r="P26" s="14">
        <f t="shared" si="1"/>
        <v>6375000</v>
      </c>
      <c r="Q26" s="14">
        <v>0</v>
      </c>
      <c r="R26" s="14">
        <v>0</v>
      </c>
      <c r="S26" s="1">
        <v>0</v>
      </c>
      <c r="T26" s="1">
        <v>0</v>
      </c>
    </row>
    <row r="27" spans="1:20" ht="16.5" customHeight="1" x14ac:dyDescent="0.2">
      <c r="A27" s="10">
        <v>196</v>
      </c>
      <c r="B27" s="11" t="s">
        <v>111</v>
      </c>
      <c r="C27" s="31" t="s">
        <v>112</v>
      </c>
      <c r="D27" s="30" t="s">
        <v>42</v>
      </c>
      <c r="E27" s="32">
        <v>25</v>
      </c>
      <c r="F27" s="33">
        <v>46000</v>
      </c>
      <c r="G27" s="33">
        <v>1124994</v>
      </c>
      <c r="H27" s="33">
        <v>90000</v>
      </c>
      <c r="I27" s="33">
        <v>2201076</v>
      </c>
      <c r="J27" s="34">
        <v>1</v>
      </c>
      <c r="K27" s="33">
        <v>90000</v>
      </c>
      <c r="L27" s="33">
        <v>2201076</v>
      </c>
      <c r="M27" s="33">
        <v>0</v>
      </c>
      <c r="N27" s="33">
        <v>0</v>
      </c>
      <c r="O27" s="33">
        <v>90000</v>
      </c>
      <c r="P27" s="33">
        <f t="shared" si="1"/>
        <v>2250000</v>
      </c>
      <c r="Q27" s="14">
        <v>44000</v>
      </c>
      <c r="R27" s="14">
        <v>1076082</v>
      </c>
      <c r="S27" s="1">
        <v>0</v>
      </c>
      <c r="T27" s="1">
        <v>0</v>
      </c>
    </row>
    <row r="28" spans="1:20" ht="16.5" customHeight="1" x14ac:dyDescent="0.2">
      <c r="A28" s="10">
        <v>200</v>
      </c>
      <c r="B28" s="11" t="s">
        <v>119</v>
      </c>
      <c r="C28" s="31" t="s">
        <v>120</v>
      </c>
      <c r="D28" s="30" t="s">
        <v>42</v>
      </c>
      <c r="E28" s="32">
        <v>46</v>
      </c>
      <c r="F28" s="33">
        <v>56897</v>
      </c>
      <c r="G28" s="33">
        <v>2585980</v>
      </c>
      <c r="H28" s="33">
        <v>100000</v>
      </c>
      <c r="I28" s="33">
        <v>4545020</v>
      </c>
      <c r="J28" s="34">
        <v>1</v>
      </c>
      <c r="K28" s="33">
        <v>100000</v>
      </c>
      <c r="L28" s="33">
        <v>4545020</v>
      </c>
      <c r="M28" s="33">
        <v>0</v>
      </c>
      <c r="N28" s="33">
        <v>0</v>
      </c>
      <c r="O28" s="33">
        <v>100000</v>
      </c>
      <c r="P28" s="33">
        <f t="shared" si="1"/>
        <v>4600000</v>
      </c>
      <c r="Q28" s="14">
        <v>43103</v>
      </c>
      <c r="R28" s="14">
        <v>1959040</v>
      </c>
      <c r="S28" s="1">
        <v>0</v>
      </c>
      <c r="T28" s="1">
        <v>0</v>
      </c>
    </row>
    <row r="29" spans="1:20" ht="16.5" customHeight="1" x14ac:dyDescent="0.2">
      <c r="A29" s="10"/>
      <c r="B29" s="11"/>
      <c r="C29" s="12"/>
      <c r="D29" s="11"/>
      <c r="E29" s="13"/>
      <c r="F29" s="14"/>
      <c r="G29" s="14"/>
      <c r="H29" s="15"/>
      <c r="I29" s="14"/>
      <c r="J29" s="16"/>
      <c r="K29" s="14"/>
      <c r="L29" s="14"/>
      <c r="M29" s="14"/>
      <c r="N29" s="14"/>
      <c r="O29" s="14"/>
      <c r="P29" s="14"/>
      <c r="Q29" s="14"/>
      <c r="R29" s="14"/>
    </row>
    <row r="30" spans="1:20" ht="16.5" customHeight="1" x14ac:dyDescent="0.2">
      <c r="A30" s="10"/>
      <c r="B30" s="11"/>
      <c r="C30" s="12"/>
      <c r="D30" s="11"/>
      <c r="E30" s="13"/>
      <c r="F30" s="14"/>
      <c r="G30" s="14"/>
      <c r="H30" s="15"/>
      <c r="I30" s="14"/>
      <c r="J30" s="16"/>
      <c r="K30" s="14"/>
      <c r="L30" s="14"/>
      <c r="M30" s="14"/>
      <c r="N30" s="14"/>
      <c r="O30" s="14"/>
      <c r="P30" s="14"/>
      <c r="Q30" s="14"/>
      <c r="R30" s="14"/>
    </row>
    <row r="31" spans="1:20" ht="16.5" customHeight="1" x14ac:dyDescent="0.2">
      <c r="A31" s="10">
        <v>39</v>
      </c>
      <c r="B31" s="11" t="s">
        <v>31</v>
      </c>
      <c r="C31" s="31" t="s">
        <v>41</v>
      </c>
      <c r="D31" s="30" t="s">
        <v>42</v>
      </c>
      <c r="E31" s="32">
        <v>8</v>
      </c>
      <c r="F31" s="33">
        <v>150000</v>
      </c>
      <c r="G31" s="33">
        <v>1165710</v>
      </c>
      <c r="H31" s="33">
        <v>150000</v>
      </c>
      <c r="I31" s="33">
        <v>1165710</v>
      </c>
      <c r="J31" s="34">
        <v>1</v>
      </c>
      <c r="K31" s="33">
        <v>150000</v>
      </c>
      <c r="L31" s="33">
        <v>1165710</v>
      </c>
      <c r="M31" s="33">
        <v>0</v>
      </c>
      <c r="N31" s="33">
        <v>0</v>
      </c>
      <c r="O31" s="33">
        <v>150000</v>
      </c>
      <c r="P31" s="33">
        <f t="shared" si="0"/>
        <v>1200000</v>
      </c>
      <c r="Q31" s="14">
        <v>0</v>
      </c>
      <c r="R31" s="14">
        <v>0</v>
      </c>
    </row>
    <row r="32" spans="1:20" ht="41.25" customHeight="1" x14ac:dyDescent="0.2">
      <c r="A32" s="10">
        <v>43</v>
      </c>
      <c r="B32" s="11" t="s">
        <v>31</v>
      </c>
      <c r="C32" s="12" t="s">
        <v>45</v>
      </c>
      <c r="D32" s="11" t="s">
        <v>36</v>
      </c>
      <c r="E32" s="13">
        <v>0.36</v>
      </c>
      <c r="F32" s="14">
        <v>3600000</v>
      </c>
      <c r="G32" s="14">
        <v>1296000</v>
      </c>
      <c r="H32" s="15">
        <v>3600000</v>
      </c>
      <c r="I32" s="14">
        <v>1296000</v>
      </c>
      <c r="J32" s="16">
        <v>1</v>
      </c>
      <c r="K32" s="14">
        <v>3600000</v>
      </c>
      <c r="L32" s="14">
        <v>1296000</v>
      </c>
      <c r="M32" s="14">
        <v>0</v>
      </c>
      <c r="N32" s="14">
        <v>0</v>
      </c>
      <c r="O32" s="14">
        <v>3600000</v>
      </c>
      <c r="P32" s="14">
        <f t="shared" si="0"/>
        <v>1296000</v>
      </c>
      <c r="Q32" s="14">
        <v>0</v>
      </c>
      <c r="R32" s="14">
        <v>0</v>
      </c>
    </row>
    <row r="33" spans="1:20" ht="16.5" customHeight="1" x14ac:dyDescent="0.2">
      <c r="A33" s="10"/>
      <c r="B33" s="11"/>
      <c r="C33" s="12"/>
      <c r="D33" s="11"/>
      <c r="E33" s="13"/>
      <c r="F33" s="14"/>
      <c r="G33" s="14"/>
      <c r="H33" s="15"/>
      <c r="I33" s="14"/>
      <c r="J33" s="16"/>
      <c r="K33" s="14"/>
      <c r="L33" s="14"/>
      <c r="M33" s="14"/>
      <c r="N33" s="14"/>
      <c r="O33" s="14"/>
      <c r="P33" s="14"/>
      <c r="Q33" s="14"/>
      <c r="R33" s="14"/>
    </row>
    <row r="34" spans="1:20" ht="16.5" customHeight="1" x14ac:dyDescent="0.2">
      <c r="A34" s="10"/>
      <c r="B34" s="11"/>
      <c r="C34" s="12"/>
      <c r="D34" s="11"/>
      <c r="E34" s="13"/>
      <c r="F34" s="14"/>
      <c r="G34" s="14"/>
      <c r="H34" s="15"/>
      <c r="I34" s="14"/>
      <c r="J34" s="16"/>
      <c r="K34" s="14"/>
      <c r="L34" s="14"/>
      <c r="M34" s="14"/>
      <c r="N34" s="14"/>
      <c r="O34" s="14"/>
      <c r="P34" s="14"/>
      <c r="Q34" s="14"/>
      <c r="R34" s="14"/>
    </row>
    <row r="35" spans="1:20" ht="16.5" customHeight="1" x14ac:dyDescent="0.2">
      <c r="A35" s="10">
        <v>42</v>
      </c>
      <c r="B35" s="11" t="s">
        <v>31</v>
      </c>
      <c r="C35" s="12" t="s">
        <v>44</v>
      </c>
      <c r="D35" s="11" t="s">
        <v>32</v>
      </c>
      <c r="E35" s="13">
        <v>2</v>
      </c>
      <c r="F35" s="14">
        <v>450000</v>
      </c>
      <c r="G35" s="14">
        <v>450000</v>
      </c>
      <c r="H35" s="15">
        <v>450000</v>
      </c>
      <c r="I35" s="14">
        <v>450000</v>
      </c>
      <c r="J35" s="16">
        <v>1</v>
      </c>
      <c r="K35" s="14">
        <v>450000</v>
      </c>
      <c r="L35" s="14">
        <v>450000</v>
      </c>
      <c r="M35" s="14">
        <v>0</v>
      </c>
      <c r="N35" s="14">
        <v>0</v>
      </c>
      <c r="O35" s="14">
        <v>450000</v>
      </c>
      <c r="P35" s="14">
        <f>E35*O35</f>
        <v>900000</v>
      </c>
      <c r="Q35" s="14">
        <v>0</v>
      </c>
      <c r="R35" s="14">
        <v>0</v>
      </c>
    </row>
    <row r="36" spans="1:20" ht="16.5" customHeight="1" x14ac:dyDescent="0.2">
      <c r="A36" s="10">
        <v>37</v>
      </c>
      <c r="B36" s="11" t="s">
        <v>31</v>
      </c>
      <c r="C36" s="12" t="s">
        <v>39</v>
      </c>
      <c r="D36" s="11" t="s">
        <v>33</v>
      </c>
      <c r="E36" s="13">
        <v>3</v>
      </c>
      <c r="F36" s="14">
        <v>35000</v>
      </c>
      <c r="G36" s="14">
        <v>70000</v>
      </c>
      <c r="H36" s="15">
        <v>35000</v>
      </c>
      <c r="I36" s="14">
        <v>70000</v>
      </c>
      <c r="J36" s="16">
        <v>1</v>
      </c>
      <c r="K36" s="14">
        <v>35000</v>
      </c>
      <c r="L36" s="14">
        <v>70000</v>
      </c>
      <c r="M36" s="14">
        <v>0</v>
      </c>
      <c r="N36" s="14">
        <v>0</v>
      </c>
      <c r="O36" s="14">
        <v>35000</v>
      </c>
      <c r="P36" s="14">
        <f t="shared" si="0"/>
        <v>105000</v>
      </c>
      <c r="Q36" s="14">
        <v>0</v>
      </c>
      <c r="R36" s="14">
        <v>0</v>
      </c>
    </row>
    <row r="37" spans="1:20" ht="16.5" customHeight="1" x14ac:dyDescent="0.2">
      <c r="A37" s="10">
        <v>49</v>
      </c>
      <c r="B37" s="11" t="s">
        <v>31</v>
      </c>
      <c r="C37" s="12" t="s">
        <v>49</v>
      </c>
      <c r="D37" s="11" t="s">
        <v>36</v>
      </c>
      <c r="E37" s="13">
        <v>43.8</v>
      </c>
      <c r="F37" s="14">
        <v>2393446</v>
      </c>
      <c r="G37" s="14">
        <v>52344664</v>
      </c>
      <c r="H37" s="15">
        <v>2393446</v>
      </c>
      <c r="I37" s="14">
        <v>52344664</v>
      </c>
      <c r="J37" s="16">
        <v>1</v>
      </c>
      <c r="K37" s="14">
        <v>2393446</v>
      </c>
      <c r="L37" s="14">
        <v>52344664</v>
      </c>
      <c r="M37" s="14">
        <v>0</v>
      </c>
      <c r="N37" s="14">
        <v>0</v>
      </c>
      <c r="O37" s="14">
        <v>2393446</v>
      </c>
      <c r="P37" s="14">
        <f t="shared" si="0"/>
        <v>104832934.8</v>
      </c>
      <c r="Q37" s="14">
        <v>0</v>
      </c>
      <c r="R37" s="14">
        <v>0</v>
      </c>
    </row>
    <row r="38" spans="1:20" ht="16.5" customHeight="1" x14ac:dyDescent="0.2">
      <c r="A38" s="10"/>
      <c r="B38" s="11"/>
      <c r="C38" s="12"/>
      <c r="D38" s="11"/>
      <c r="E38" s="13"/>
      <c r="F38" s="14"/>
      <c r="G38" s="14"/>
      <c r="H38" s="15"/>
      <c r="I38" s="14"/>
      <c r="J38" s="16"/>
      <c r="K38" s="14"/>
      <c r="L38" s="14"/>
      <c r="M38" s="14"/>
      <c r="N38" s="14"/>
      <c r="O38" s="14"/>
      <c r="P38" s="14"/>
      <c r="Q38" s="14"/>
      <c r="R38" s="14"/>
    </row>
    <row r="39" spans="1:20" ht="16.5" customHeight="1" x14ac:dyDescent="0.2">
      <c r="A39" s="10"/>
      <c r="B39" s="11"/>
      <c r="C39" s="12"/>
      <c r="D39" s="11"/>
      <c r="E39" s="13"/>
      <c r="F39" s="14"/>
      <c r="G39" s="14"/>
      <c r="H39" s="15"/>
      <c r="I39" s="14"/>
      <c r="J39" s="16"/>
      <c r="K39" s="14"/>
      <c r="L39" s="14"/>
      <c r="M39" s="14"/>
      <c r="N39" s="14"/>
      <c r="O39" s="14"/>
      <c r="P39" s="14"/>
      <c r="Q39" s="14"/>
      <c r="R39" s="14"/>
    </row>
    <row r="40" spans="1:20" ht="16.5" customHeight="1" x14ac:dyDescent="0.2">
      <c r="A40" s="10">
        <v>85</v>
      </c>
      <c r="B40" s="11" t="s">
        <v>58</v>
      </c>
      <c r="C40" s="12" t="s">
        <v>59</v>
      </c>
      <c r="D40" s="11" t="s">
        <v>34</v>
      </c>
      <c r="E40" s="13">
        <v>6</v>
      </c>
      <c r="F40" s="14">
        <v>140000</v>
      </c>
      <c r="G40" s="14">
        <v>803586</v>
      </c>
      <c r="H40" s="15">
        <v>200000</v>
      </c>
      <c r="I40" s="14">
        <v>1147980</v>
      </c>
      <c r="J40" s="16">
        <v>1</v>
      </c>
      <c r="K40" s="14">
        <v>200000</v>
      </c>
      <c r="L40" s="14">
        <v>1147980</v>
      </c>
      <c r="M40" s="14">
        <v>0</v>
      </c>
      <c r="N40" s="14">
        <v>0</v>
      </c>
      <c r="O40" s="14">
        <v>200000</v>
      </c>
      <c r="P40" s="14">
        <f t="shared" si="0"/>
        <v>1200000</v>
      </c>
      <c r="Q40" s="14">
        <v>60000</v>
      </c>
      <c r="R40" s="14">
        <v>344394</v>
      </c>
      <c r="S40" s="1">
        <v>0</v>
      </c>
      <c r="T40" s="1">
        <v>0</v>
      </c>
    </row>
    <row r="41" spans="1:20" ht="16.5" customHeight="1" x14ac:dyDescent="0.2">
      <c r="A41" s="10">
        <v>86</v>
      </c>
      <c r="B41" s="11" t="s">
        <v>60</v>
      </c>
      <c r="C41" s="12" t="s">
        <v>61</v>
      </c>
      <c r="D41" s="11" t="s">
        <v>34</v>
      </c>
      <c r="E41" s="13">
        <v>3</v>
      </c>
      <c r="F41" s="14">
        <v>400000</v>
      </c>
      <c r="G41" s="14">
        <v>985000</v>
      </c>
      <c r="H41" s="15">
        <v>380000</v>
      </c>
      <c r="I41" s="14">
        <v>935750</v>
      </c>
      <c r="J41" s="16">
        <v>1</v>
      </c>
      <c r="K41" s="14">
        <v>380000</v>
      </c>
      <c r="L41" s="14">
        <v>935750</v>
      </c>
      <c r="M41" s="14">
        <v>0</v>
      </c>
      <c r="N41" s="14">
        <v>0</v>
      </c>
      <c r="O41" s="14">
        <v>380000</v>
      </c>
      <c r="P41" s="14">
        <f t="shared" si="0"/>
        <v>1140000</v>
      </c>
      <c r="Q41" s="14">
        <v>-20000</v>
      </c>
      <c r="R41" s="14">
        <v>-49250</v>
      </c>
      <c r="S41" s="1">
        <v>0</v>
      </c>
      <c r="T41" s="1">
        <v>0</v>
      </c>
    </row>
    <row r="42" spans="1:20" ht="16.5" customHeight="1" x14ac:dyDescent="0.2">
      <c r="A42" s="10">
        <v>88</v>
      </c>
      <c r="B42" s="11" t="s">
        <v>62</v>
      </c>
      <c r="C42" s="12" t="s">
        <v>63</v>
      </c>
      <c r="D42" s="11" t="s">
        <v>34</v>
      </c>
      <c r="E42" s="13">
        <v>7</v>
      </c>
      <c r="F42" s="14">
        <v>400000</v>
      </c>
      <c r="G42" s="14">
        <v>2575920</v>
      </c>
      <c r="H42" s="15">
        <v>380000</v>
      </c>
      <c r="I42" s="14">
        <v>2447124</v>
      </c>
      <c r="J42" s="16">
        <v>1</v>
      </c>
      <c r="K42" s="14">
        <v>380000</v>
      </c>
      <c r="L42" s="14">
        <v>2447124</v>
      </c>
      <c r="M42" s="14">
        <v>0</v>
      </c>
      <c r="N42" s="14">
        <v>0</v>
      </c>
      <c r="O42" s="14">
        <v>380000</v>
      </c>
      <c r="P42" s="14">
        <f t="shared" si="0"/>
        <v>2660000</v>
      </c>
      <c r="Q42" s="14">
        <v>-20000</v>
      </c>
      <c r="R42" s="14">
        <v>-128796</v>
      </c>
      <c r="S42" s="1">
        <v>0</v>
      </c>
      <c r="T42" s="1">
        <v>0</v>
      </c>
    </row>
    <row r="43" spans="1:20" ht="16.5" customHeight="1" x14ac:dyDescent="0.2">
      <c r="A43" s="10">
        <v>89</v>
      </c>
      <c r="B43" s="11" t="s">
        <v>64</v>
      </c>
      <c r="C43" s="12" t="s">
        <v>65</v>
      </c>
      <c r="D43" s="11" t="s">
        <v>34</v>
      </c>
      <c r="E43" s="13">
        <v>48</v>
      </c>
      <c r="F43" s="14">
        <v>450000</v>
      </c>
      <c r="G43" s="14">
        <v>20325330</v>
      </c>
      <c r="H43" s="15">
        <v>570000</v>
      </c>
      <c r="I43" s="14">
        <v>25745418</v>
      </c>
      <c r="J43" s="16">
        <v>1</v>
      </c>
      <c r="K43" s="14">
        <v>570000</v>
      </c>
      <c r="L43" s="14">
        <v>25745418</v>
      </c>
      <c r="M43" s="14">
        <v>0</v>
      </c>
      <c r="N43" s="14">
        <v>0</v>
      </c>
      <c r="O43" s="14">
        <v>570000</v>
      </c>
      <c r="P43" s="14">
        <f t="shared" si="0"/>
        <v>27360000</v>
      </c>
      <c r="Q43" s="14">
        <v>120000</v>
      </c>
      <c r="R43" s="14">
        <v>5420088</v>
      </c>
      <c r="S43" s="1">
        <v>0</v>
      </c>
      <c r="T43" s="1">
        <v>0</v>
      </c>
    </row>
    <row r="44" spans="1:20" ht="16.5" customHeight="1" x14ac:dyDescent="0.2">
      <c r="A44" s="10">
        <v>115</v>
      </c>
      <c r="B44" s="11" t="s">
        <v>70</v>
      </c>
      <c r="C44" s="12" t="s">
        <v>71</v>
      </c>
      <c r="D44" s="11" t="s">
        <v>34</v>
      </c>
      <c r="E44" s="13">
        <v>67</v>
      </c>
      <c r="F44" s="14">
        <v>320000</v>
      </c>
      <c r="G44" s="14">
        <v>19933664</v>
      </c>
      <c r="H44" s="15">
        <v>370000</v>
      </c>
      <c r="I44" s="14">
        <v>23048299</v>
      </c>
      <c r="J44" s="16">
        <v>1</v>
      </c>
      <c r="K44" s="14">
        <v>370000</v>
      </c>
      <c r="L44" s="14">
        <v>23048299</v>
      </c>
      <c r="M44" s="14">
        <v>0</v>
      </c>
      <c r="N44" s="14">
        <v>0</v>
      </c>
      <c r="O44" s="14">
        <v>370000</v>
      </c>
      <c r="P44" s="14">
        <f>E44*O44</f>
        <v>24790000</v>
      </c>
      <c r="Q44" s="14">
        <v>50000</v>
      </c>
      <c r="R44" s="14">
        <v>3114635</v>
      </c>
      <c r="S44" s="1">
        <v>0</v>
      </c>
      <c r="T44" s="1">
        <v>0</v>
      </c>
    </row>
    <row r="45" spans="1:20" ht="16.5" customHeight="1" x14ac:dyDescent="0.2">
      <c r="A45" s="10">
        <v>116</v>
      </c>
      <c r="B45" s="11" t="s">
        <v>72</v>
      </c>
      <c r="C45" s="12" t="s">
        <v>73</v>
      </c>
      <c r="D45" s="11" t="s">
        <v>34</v>
      </c>
      <c r="E45" s="13">
        <v>4</v>
      </c>
      <c r="F45" s="14">
        <v>320000</v>
      </c>
      <c r="G45" s="14">
        <v>913984</v>
      </c>
      <c r="H45" s="15">
        <v>370000</v>
      </c>
      <c r="I45" s="14">
        <v>1056794</v>
      </c>
      <c r="J45" s="16">
        <v>1</v>
      </c>
      <c r="K45" s="14">
        <v>370000</v>
      </c>
      <c r="L45" s="14">
        <v>1056794</v>
      </c>
      <c r="M45" s="14">
        <v>0</v>
      </c>
      <c r="N45" s="14">
        <v>0</v>
      </c>
      <c r="O45" s="14">
        <v>370000</v>
      </c>
      <c r="P45" s="14">
        <f>E45*O45</f>
        <v>1480000</v>
      </c>
      <c r="Q45" s="14">
        <v>50000</v>
      </c>
      <c r="R45" s="14">
        <v>142810</v>
      </c>
      <c r="S45" s="1">
        <v>0</v>
      </c>
      <c r="T45" s="1">
        <v>0</v>
      </c>
    </row>
    <row r="46" spans="1:20" ht="16.5" customHeight="1" x14ac:dyDescent="0.2">
      <c r="A46" s="10">
        <v>117</v>
      </c>
      <c r="B46" s="11" t="s">
        <v>74</v>
      </c>
      <c r="C46" s="12" t="s">
        <v>75</v>
      </c>
      <c r="D46" s="11" t="s">
        <v>34</v>
      </c>
      <c r="E46" s="13">
        <v>10</v>
      </c>
      <c r="F46" s="14">
        <v>310000</v>
      </c>
      <c r="G46" s="14">
        <v>2728372</v>
      </c>
      <c r="H46" s="15">
        <v>320000</v>
      </c>
      <c r="I46" s="14">
        <v>2816384</v>
      </c>
      <c r="J46" s="16">
        <v>1</v>
      </c>
      <c r="K46" s="14">
        <v>320000</v>
      </c>
      <c r="L46" s="14">
        <v>2816384</v>
      </c>
      <c r="M46" s="14">
        <v>0</v>
      </c>
      <c r="N46" s="14">
        <v>0</v>
      </c>
      <c r="O46" s="14">
        <v>320000</v>
      </c>
      <c r="P46" s="14">
        <f>E46*O46</f>
        <v>3200000</v>
      </c>
      <c r="Q46" s="14">
        <v>10000</v>
      </c>
      <c r="R46" s="14">
        <v>88012</v>
      </c>
      <c r="S46" s="1">
        <v>0</v>
      </c>
      <c r="T46" s="1">
        <v>0</v>
      </c>
    </row>
    <row r="47" spans="1:20" ht="16.5" customHeight="1" x14ac:dyDescent="0.2">
      <c r="A47" s="10"/>
      <c r="B47" s="11"/>
      <c r="C47" s="12"/>
      <c r="D47" s="11"/>
      <c r="E47" s="13"/>
      <c r="F47" s="14"/>
      <c r="G47" s="14"/>
      <c r="H47" s="15"/>
      <c r="I47" s="14"/>
      <c r="J47" s="16"/>
      <c r="K47" s="14"/>
      <c r="L47" s="14"/>
      <c r="M47" s="14"/>
      <c r="N47" s="14"/>
      <c r="O47" s="14"/>
      <c r="P47" s="14"/>
      <c r="Q47" s="14"/>
      <c r="R47" s="14"/>
    </row>
    <row r="48" spans="1:20" ht="16.5" customHeight="1" x14ac:dyDescent="0.2">
      <c r="A48" s="10"/>
      <c r="B48" s="11"/>
      <c r="C48" s="12"/>
      <c r="D48" s="11"/>
      <c r="E48" s="13"/>
      <c r="F48" s="14"/>
      <c r="G48" s="14"/>
      <c r="H48" s="15"/>
      <c r="I48" s="14"/>
      <c r="J48" s="16"/>
      <c r="K48" s="14"/>
      <c r="L48" s="14"/>
      <c r="M48" s="14"/>
      <c r="N48" s="14"/>
      <c r="O48" s="14"/>
      <c r="P48" s="14"/>
      <c r="Q48" s="14"/>
      <c r="R48" s="14"/>
    </row>
    <row r="49" spans="1:20" ht="16.5" customHeight="1" x14ac:dyDescent="0.2">
      <c r="A49" s="10">
        <v>45</v>
      </c>
      <c r="B49" s="11" t="s">
        <v>31</v>
      </c>
      <c r="C49" s="12" t="s">
        <v>208</v>
      </c>
      <c r="D49" s="11" t="s">
        <v>36</v>
      </c>
      <c r="E49" s="13">
        <v>4</v>
      </c>
      <c r="F49" s="14">
        <v>25000</v>
      </c>
      <c r="G49" s="14">
        <v>79000</v>
      </c>
      <c r="H49" s="15">
        <v>25000</v>
      </c>
      <c r="I49" s="14">
        <v>79000</v>
      </c>
      <c r="J49" s="16">
        <v>1</v>
      </c>
      <c r="K49" s="14">
        <v>25000</v>
      </c>
      <c r="L49" s="14">
        <v>79000</v>
      </c>
      <c r="M49" s="14">
        <v>0</v>
      </c>
      <c r="N49" s="14">
        <v>0</v>
      </c>
      <c r="O49" s="14">
        <v>25000</v>
      </c>
      <c r="P49" s="14">
        <f>E49*O49</f>
        <v>100000</v>
      </c>
      <c r="Q49" s="14">
        <v>0</v>
      </c>
      <c r="R49" s="14">
        <v>0</v>
      </c>
    </row>
    <row r="50" spans="1:20" ht="16.5" customHeight="1" x14ac:dyDescent="0.2">
      <c r="A50" s="10">
        <v>91</v>
      </c>
      <c r="B50" s="11" t="s">
        <v>66</v>
      </c>
      <c r="C50" s="12" t="s">
        <v>67</v>
      </c>
      <c r="D50" s="11" t="s">
        <v>38</v>
      </c>
      <c r="E50" s="13">
        <v>5684</v>
      </c>
      <c r="F50" s="14">
        <v>3200</v>
      </c>
      <c r="G50" s="14">
        <v>17412461</v>
      </c>
      <c r="H50" s="15">
        <v>5500</v>
      </c>
      <c r="I50" s="14">
        <v>29927667</v>
      </c>
      <c r="J50" s="16">
        <v>1</v>
      </c>
      <c r="K50" s="14">
        <v>5500</v>
      </c>
      <c r="L50" s="14">
        <v>29927667</v>
      </c>
      <c r="M50" s="14">
        <v>0</v>
      </c>
      <c r="N50" s="14">
        <v>0</v>
      </c>
      <c r="O50" s="14">
        <v>6500</v>
      </c>
      <c r="P50" s="14">
        <f t="shared" si="0"/>
        <v>36946000</v>
      </c>
      <c r="Q50" s="14">
        <v>2300</v>
      </c>
      <c r="R50" s="14">
        <v>12515206</v>
      </c>
      <c r="S50" s="1">
        <v>0</v>
      </c>
      <c r="T50" s="1">
        <v>0</v>
      </c>
    </row>
    <row r="51" spans="1:20" ht="16.5" customHeight="1" x14ac:dyDescent="0.2">
      <c r="A51" s="10"/>
      <c r="B51" s="11"/>
      <c r="C51" s="12"/>
      <c r="D51" s="11"/>
      <c r="E51" s="13"/>
      <c r="F51" s="14"/>
      <c r="G51" s="14"/>
      <c r="H51" s="15"/>
      <c r="I51" s="14"/>
      <c r="J51" s="16"/>
      <c r="K51" s="14"/>
      <c r="L51" s="14"/>
      <c r="M51" s="14"/>
      <c r="N51" s="14"/>
      <c r="O51" s="14"/>
      <c r="P51" s="14"/>
      <c r="Q51" s="14"/>
      <c r="R51" s="14"/>
    </row>
    <row r="52" spans="1:20" ht="16.5" customHeight="1" x14ac:dyDescent="0.2">
      <c r="A52" s="10"/>
      <c r="B52" s="11"/>
      <c r="C52" s="12"/>
      <c r="D52" s="11"/>
      <c r="E52" s="13"/>
      <c r="F52" s="14"/>
      <c r="G52" s="14"/>
      <c r="H52" s="15"/>
      <c r="I52" s="14"/>
      <c r="J52" s="16"/>
      <c r="K52" s="14"/>
      <c r="L52" s="14"/>
      <c r="M52" s="14"/>
      <c r="N52" s="14"/>
      <c r="O52" s="14"/>
      <c r="P52" s="14"/>
      <c r="Q52" s="14"/>
      <c r="R52" s="14"/>
    </row>
    <row r="53" spans="1:20" ht="16.5" customHeight="1" x14ac:dyDescent="0.2">
      <c r="A53" s="10">
        <v>132</v>
      </c>
      <c r="B53" s="11" t="s">
        <v>85</v>
      </c>
      <c r="C53" s="12" t="s">
        <v>86</v>
      </c>
      <c r="D53" s="11" t="s">
        <v>78</v>
      </c>
      <c r="E53" s="13">
        <v>2750</v>
      </c>
      <c r="F53" s="14">
        <v>1430</v>
      </c>
      <c r="G53" s="14">
        <v>3895233</v>
      </c>
      <c r="H53" s="15">
        <v>1480</v>
      </c>
      <c r="I53" s="14">
        <v>4031430</v>
      </c>
      <c r="J53" s="16">
        <v>1</v>
      </c>
      <c r="K53" s="14">
        <v>1480</v>
      </c>
      <c r="L53" s="14">
        <v>4031430</v>
      </c>
      <c r="M53" s="14">
        <v>0</v>
      </c>
      <c r="N53" s="14">
        <v>0</v>
      </c>
      <c r="O53" s="14">
        <v>1480</v>
      </c>
      <c r="P53" s="14">
        <f t="shared" si="0"/>
        <v>4070000</v>
      </c>
      <c r="Q53" s="14">
        <v>50</v>
      </c>
      <c r="R53" s="14">
        <v>136197</v>
      </c>
      <c r="S53" s="1">
        <v>0</v>
      </c>
      <c r="T53" s="1">
        <v>0</v>
      </c>
    </row>
    <row r="54" spans="1:20" ht="16.5" customHeight="1" x14ac:dyDescent="0.2">
      <c r="A54" s="10"/>
      <c r="B54" s="11"/>
      <c r="C54" s="12"/>
      <c r="D54" s="11"/>
      <c r="E54" s="13"/>
      <c r="F54" s="14"/>
      <c r="G54" s="14"/>
      <c r="H54" s="15"/>
      <c r="I54" s="14"/>
      <c r="J54" s="16"/>
      <c r="K54" s="14"/>
      <c r="L54" s="14"/>
      <c r="M54" s="14"/>
      <c r="N54" s="14"/>
      <c r="O54" s="14"/>
      <c r="P54" s="14"/>
      <c r="Q54" s="14"/>
      <c r="R54" s="14"/>
    </row>
    <row r="55" spans="1:20" ht="16.5" customHeight="1" x14ac:dyDescent="0.2">
      <c r="A55" s="10"/>
      <c r="B55" s="11"/>
      <c r="C55" s="12"/>
      <c r="D55" s="11"/>
      <c r="E55" s="13"/>
      <c r="F55" s="14"/>
      <c r="G55" s="14"/>
      <c r="H55" s="15"/>
      <c r="I55" s="14"/>
      <c r="J55" s="16"/>
      <c r="K55" s="14"/>
      <c r="L55" s="14"/>
      <c r="M55" s="14"/>
      <c r="N55" s="14"/>
      <c r="O55" s="14"/>
      <c r="P55" s="14"/>
      <c r="Q55" s="14"/>
      <c r="R55" s="14"/>
    </row>
    <row r="56" spans="1:20" ht="16.5" customHeight="1" x14ac:dyDescent="0.2">
      <c r="A56" s="10">
        <v>134</v>
      </c>
      <c r="B56" s="11" t="s">
        <v>87</v>
      </c>
      <c r="C56" s="12" t="s">
        <v>88</v>
      </c>
      <c r="D56" s="11" t="s">
        <v>36</v>
      </c>
      <c r="E56" s="13">
        <v>5</v>
      </c>
      <c r="F56" s="14">
        <v>129667</v>
      </c>
      <c r="G56" s="14">
        <v>540919</v>
      </c>
      <c r="H56" s="15">
        <v>130000</v>
      </c>
      <c r="I56" s="14">
        <v>542308</v>
      </c>
      <c r="J56" s="16">
        <v>1</v>
      </c>
      <c r="K56" s="14">
        <v>130000</v>
      </c>
      <c r="L56" s="14">
        <v>542308</v>
      </c>
      <c r="M56" s="14">
        <v>0</v>
      </c>
      <c r="N56" s="14">
        <v>0</v>
      </c>
      <c r="O56" s="14">
        <v>130000</v>
      </c>
      <c r="P56" s="14">
        <f t="shared" si="0"/>
        <v>650000</v>
      </c>
      <c r="Q56" s="14">
        <v>333</v>
      </c>
      <c r="R56" s="14">
        <v>1389</v>
      </c>
      <c r="S56" s="1">
        <v>0</v>
      </c>
      <c r="T56" s="1">
        <v>0</v>
      </c>
    </row>
    <row r="57" spans="1:20" ht="16.5" customHeight="1" x14ac:dyDescent="0.2">
      <c r="A57" s="10"/>
      <c r="B57" s="11"/>
      <c r="C57" s="12"/>
      <c r="D57" s="11"/>
      <c r="E57" s="13"/>
      <c r="F57" s="14"/>
      <c r="G57" s="14"/>
      <c r="H57" s="15"/>
      <c r="I57" s="14"/>
      <c r="J57" s="16"/>
      <c r="K57" s="14"/>
      <c r="L57" s="14"/>
      <c r="M57" s="14"/>
      <c r="N57" s="14"/>
      <c r="O57" s="14"/>
      <c r="P57" s="14"/>
      <c r="Q57" s="14"/>
      <c r="R57" s="14"/>
    </row>
    <row r="58" spans="1:20" ht="16.5" customHeight="1" x14ac:dyDescent="0.2">
      <c r="A58" s="10"/>
      <c r="B58" s="11"/>
      <c r="C58" s="12"/>
      <c r="D58" s="11"/>
      <c r="E58" s="13"/>
      <c r="F58" s="14"/>
      <c r="G58" s="14"/>
      <c r="H58" s="15"/>
      <c r="I58" s="14"/>
      <c r="J58" s="16"/>
      <c r="K58" s="14"/>
      <c r="L58" s="14"/>
      <c r="M58" s="14"/>
      <c r="N58" s="14"/>
      <c r="O58" s="14"/>
      <c r="P58" s="14"/>
      <c r="Q58" s="14"/>
      <c r="R58" s="14"/>
    </row>
    <row r="59" spans="1:20" ht="16.5" customHeight="1" x14ac:dyDescent="0.2">
      <c r="A59" s="10">
        <v>136</v>
      </c>
      <c r="B59" s="11" t="s">
        <v>89</v>
      </c>
      <c r="C59" s="12" t="s">
        <v>90</v>
      </c>
      <c r="D59" s="11" t="s">
        <v>34</v>
      </c>
      <c r="E59" s="13">
        <v>1.2</v>
      </c>
      <c r="F59" s="14">
        <v>3409091</v>
      </c>
      <c r="G59" s="14">
        <v>3796023</v>
      </c>
      <c r="H59" s="15">
        <v>3300000</v>
      </c>
      <c r="I59" s="14">
        <v>3674550</v>
      </c>
      <c r="J59" s="16">
        <v>1</v>
      </c>
      <c r="K59" s="14">
        <v>3300000</v>
      </c>
      <c r="L59" s="14">
        <v>3674550</v>
      </c>
      <c r="M59" s="14">
        <v>0</v>
      </c>
      <c r="N59" s="14">
        <v>0</v>
      </c>
      <c r="O59" s="14">
        <v>3300000</v>
      </c>
      <c r="P59" s="14">
        <f t="shared" si="0"/>
        <v>3960000</v>
      </c>
      <c r="Q59" s="14">
        <v>-109091</v>
      </c>
      <c r="R59" s="14">
        <v>-121473</v>
      </c>
      <c r="S59" s="1">
        <v>0</v>
      </c>
      <c r="T59" s="1">
        <v>0</v>
      </c>
    </row>
    <row r="60" spans="1:20" ht="16.5" customHeight="1" x14ac:dyDescent="0.2">
      <c r="A60" s="10">
        <v>137</v>
      </c>
      <c r="B60" s="11" t="s">
        <v>91</v>
      </c>
      <c r="C60" s="12" t="s">
        <v>92</v>
      </c>
      <c r="D60" s="11" t="s">
        <v>34</v>
      </c>
      <c r="E60" s="13">
        <v>0.5</v>
      </c>
      <c r="F60" s="14">
        <v>3409091</v>
      </c>
      <c r="G60" s="14">
        <v>1567159</v>
      </c>
      <c r="H60" s="15">
        <v>3300000</v>
      </c>
      <c r="I60" s="14">
        <v>1517010</v>
      </c>
      <c r="J60" s="16">
        <v>1</v>
      </c>
      <c r="K60" s="14">
        <v>3300000</v>
      </c>
      <c r="L60" s="14">
        <v>1517010</v>
      </c>
      <c r="M60" s="14">
        <v>0</v>
      </c>
      <c r="N60" s="14">
        <v>0</v>
      </c>
      <c r="O60" s="14">
        <v>3300000</v>
      </c>
      <c r="P60" s="14">
        <f t="shared" si="0"/>
        <v>1650000</v>
      </c>
      <c r="Q60" s="14">
        <v>-109091</v>
      </c>
      <c r="R60" s="14">
        <v>-50149</v>
      </c>
      <c r="S60" s="1">
        <v>0</v>
      </c>
      <c r="T60" s="1">
        <v>0</v>
      </c>
    </row>
    <row r="61" spans="1:20" ht="16.5" customHeight="1" x14ac:dyDescent="0.2">
      <c r="A61" s="10">
        <v>138</v>
      </c>
      <c r="B61" s="11" t="s">
        <v>93</v>
      </c>
      <c r="C61" s="12" t="s">
        <v>94</v>
      </c>
      <c r="D61" s="11" t="s">
        <v>34</v>
      </c>
      <c r="E61" s="13">
        <v>2.1</v>
      </c>
      <c r="F61" s="14">
        <v>3409091</v>
      </c>
      <c r="G61" s="14">
        <v>6974318</v>
      </c>
      <c r="H61" s="15">
        <v>3300000</v>
      </c>
      <c r="I61" s="14">
        <v>6751140</v>
      </c>
      <c r="J61" s="16">
        <v>1</v>
      </c>
      <c r="K61" s="14">
        <v>3300000</v>
      </c>
      <c r="L61" s="14">
        <v>6751140</v>
      </c>
      <c r="M61" s="14">
        <v>0</v>
      </c>
      <c r="N61" s="14">
        <v>0</v>
      </c>
      <c r="O61" s="14">
        <v>3300000</v>
      </c>
      <c r="P61" s="14">
        <f t="shared" si="0"/>
        <v>6930000</v>
      </c>
      <c r="Q61" s="14">
        <v>-109091</v>
      </c>
      <c r="R61" s="14">
        <v>-223178</v>
      </c>
      <c r="S61" s="1">
        <v>0</v>
      </c>
      <c r="T61" s="1">
        <v>0</v>
      </c>
    </row>
    <row r="62" spans="1:20" ht="16.5" customHeight="1" x14ac:dyDescent="0.2">
      <c r="A62" s="10"/>
      <c r="B62" s="11"/>
      <c r="C62" s="12"/>
      <c r="D62" s="11"/>
      <c r="E62" s="13"/>
      <c r="F62" s="14"/>
      <c r="G62" s="14"/>
      <c r="H62" s="15"/>
      <c r="I62" s="14"/>
      <c r="J62" s="16"/>
      <c r="K62" s="14"/>
      <c r="L62" s="14"/>
      <c r="M62" s="14"/>
      <c r="N62" s="14"/>
      <c r="O62" s="14"/>
      <c r="P62" s="14"/>
      <c r="Q62" s="14"/>
      <c r="R62" s="14"/>
    </row>
    <row r="63" spans="1:20" ht="16.5" customHeight="1" x14ac:dyDescent="0.2">
      <c r="A63" s="10"/>
      <c r="B63" s="11"/>
      <c r="C63" s="12"/>
      <c r="D63" s="11"/>
      <c r="E63" s="13"/>
      <c r="F63" s="14"/>
      <c r="G63" s="14"/>
      <c r="H63" s="15"/>
      <c r="I63" s="14"/>
      <c r="J63" s="16"/>
      <c r="K63" s="14"/>
      <c r="L63" s="14"/>
      <c r="M63" s="14"/>
      <c r="N63" s="14"/>
      <c r="O63" s="14"/>
      <c r="P63" s="14"/>
      <c r="Q63" s="14"/>
      <c r="R63" s="14"/>
    </row>
    <row r="64" spans="1:20" ht="16.5" customHeight="1" x14ac:dyDescent="0.2">
      <c r="A64" s="10">
        <v>69</v>
      </c>
      <c r="B64" s="11" t="s">
        <v>52</v>
      </c>
      <c r="C64" s="12" t="s">
        <v>53</v>
      </c>
      <c r="D64" s="11" t="s">
        <v>42</v>
      </c>
      <c r="E64" s="13">
        <v>56</v>
      </c>
      <c r="F64" s="14">
        <v>4550</v>
      </c>
      <c r="G64" s="14">
        <v>49459</v>
      </c>
      <c r="H64" s="15">
        <v>10150</v>
      </c>
      <c r="I64" s="14">
        <v>110333</v>
      </c>
      <c r="J64" s="16">
        <v>1</v>
      </c>
      <c r="K64" s="14">
        <v>10150</v>
      </c>
      <c r="L64" s="14">
        <v>110333</v>
      </c>
      <c r="M64" s="14">
        <v>0</v>
      </c>
      <c r="N64" s="14">
        <v>0</v>
      </c>
      <c r="O64" s="14">
        <v>10150</v>
      </c>
      <c r="P64" s="14">
        <f t="shared" si="0"/>
        <v>568400</v>
      </c>
      <c r="Q64" s="14">
        <v>5600</v>
      </c>
      <c r="R64" s="14">
        <v>60874</v>
      </c>
      <c r="S64" s="1">
        <v>0</v>
      </c>
      <c r="T64" s="1">
        <v>0</v>
      </c>
    </row>
    <row r="65" spans="1:20" ht="16.5" customHeight="1" x14ac:dyDescent="0.2">
      <c r="A65" s="10">
        <v>197</v>
      </c>
      <c r="B65" s="11" t="s">
        <v>113</v>
      </c>
      <c r="C65" s="12" t="s">
        <v>114</v>
      </c>
      <c r="D65" s="11" t="s">
        <v>103</v>
      </c>
      <c r="E65" s="13">
        <v>4.5</v>
      </c>
      <c r="F65" s="14">
        <v>75000</v>
      </c>
      <c r="G65" s="14">
        <v>150660</v>
      </c>
      <c r="H65" s="15">
        <v>90000</v>
      </c>
      <c r="I65" s="14">
        <v>180792</v>
      </c>
      <c r="J65" s="16">
        <v>1</v>
      </c>
      <c r="K65" s="14">
        <v>90000</v>
      </c>
      <c r="L65" s="14">
        <v>180792</v>
      </c>
      <c r="M65" s="14">
        <v>0</v>
      </c>
      <c r="N65" s="14">
        <v>0</v>
      </c>
      <c r="O65" s="14">
        <v>90000</v>
      </c>
      <c r="P65" s="14">
        <f t="shared" si="0"/>
        <v>405000</v>
      </c>
      <c r="Q65" s="14">
        <v>15000</v>
      </c>
      <c r="R65" s="14">
        <v>30132</v>
      </c>
      <c r="S65" s="1">
        <v>0</v>
      </c>
      <c r="T65" s="1">
        <v>0</v>
      </c>
    </row>
    <row r="66" spans="1:20" ht="16.5" customHeight="1" x14ac:dyDescent="0.2">
      <c r="A66" s="10">
        <v>201</v>
      </c>
      <c r="B66" s="11" t="s">
        <v>121</v>
      </c>
      <c r="C66" s="12" t="s">
        <v>122</v>
      </c>
      <c r="D66" s="11" t="s">
        <v>103</v>
      </c>
      <c r="E66" s="13">
        <v>4.5</v>
      </c>
      <c r="F66" s="14">
        <v>75000</v>
      </c>
      <c r="G66" s="14">
        <v>250290</v>
      </c>
      <c r="H66" s="15">
        <v>135000</v>
      </c>
      <c r="I66" s="14">
        <v>450522</v>
      </c>
      <c r="J66" s="16">
        <v>1</v>
      </c>
      <c r="K66" s="14">
        <v>135000</v>
      </c>
      <c r="L66" s="14">
        <v>450522</v>
      </c>
      <c r="M66" s="14">
        <v>0</v>
      </c>
      <c r="N66" s="14">
        <v>0</v>
      </c>
      <c r="O66" s="14">
        <v>135000</v>
      </c>
      <c r="P66" s="14">
        <f>E66*O66</f>
        <v>607500</v>
      </c>
      <c r="Q66" s="14">
        <v>60000</v>
      </c>
      <c r="R66" s="14">
        <v>200232</v>
      </c>
      <c r="S66" s="1">
        <v>0</v>
      </c>
      <c r="T66" s="1">
        <v>0</v>
      </c>
    </row>
    <row r="67" spans="1:20" ht="28.5" customHeight="1" x14ac:dyDescent="0.2">
      <c r="A67" s="10">
        <v>198</v>
      </c>
      <c r="B67" s="11" t="s">
        <v>115</v>
      </c>
      <c r="C67" s="12" t="s">
        <v>116</v>
      </c>
      <c r="D67" s="11" t="s">
        <v>103</v>
      </c>
      <c r="E67" s="13">
        <v>4</v>
      </c>
      <c r="F67" s="14">
        <v>75000</v>
      </c>
      <c r="G67" s="14">
        <v>233438</v>
      </c>
      <c r="H67" s="15">
        <v>90000</v>
      </c>
      <c r="I67" s="14">
        <v>280125</v>
      </c>
      <c r="J67" s="16">
        <v>1</v>
      </c>
      <c r="K67" s="14">
        <v>90000</v>
      </c>
      <c r="L67" s="14">
        <v>280125</v>
      </c>
      <c r="M67" s="14">
        <v>0</v>
      </c>
      <c r="N67" s="14">
        <v>0</v>
      </c>
      <c r="O67" s="14">
        <v>90000</v>
      </c>
      <c r="P67" s="14">
        <f t="shared" si="0"/>
        <v>360000</v>
      </c>
      <c r="Q67" s="14">
        <v>15000</v>
      </c>
      <c r="R67" s="14">
        <v>46687</v>
      </c>
      <c r="S67" s="1">
        <v>0</v>
      </c>
      <c r="T67" s="1">
        <v>0</v>
      </c>
    </row>
    <row r="68" spans="1:20" ht="28.5" customHeight="1" x14ac:dyDescent="0.2">
      <c r="A68" s="10">
        <v>199</v>
      </c>
      <c r="B68" s="11" t="s">
        <v>117</v>
      </c>
      <c r="C68" s="12" t="s">
        <v>118</v>
      </c>
      <c r="D68" s="11" t="s">
        <v>103</v>
      </c>
      <c r="E68" s="13">
        <v>5</v>
      </c>
      <c r="F68" s="14">
        <v>29000</v>
      </c>
      <c r="G68" s="14">
        <v>142260</v>
      </c>
      <c r="H68" s="15">
        <v>100000</v>
      </c>
      <c r="I68" s="14">
        <v>490550</v>
      </c>
      <c r="J68" s="16">
        <v>1</v>
      </c>
      <c r="K68" s="14">
        <v>100000</v>
      </c>
      <c r="L68" s="14">
        <v>490550</v>
      </c>
      <c r="M68" s="14">
        <v>0</v>
      </c>
      <c r="N68" s="14">
        <v>0</v>
      </c>
      <c r="O68" s="14">
        <v>100000</v>
      </c>
      <c r="P68" s="14">
        <f t="shared" si="0"/>
        <v>500000</v>
      </c>
      <c r="Q68" s="14">
        <v>71000</v>
      </c>
      <c r="R68" s="14">
        <v>348290</v>
      </c>
      <c r="S68" s="1">
        <v>0</v>
      </c>
      <c r="T68" s="1">
        <v>0</v>
      </c>
    </row>
    <row r="69" spans="1:20" ht="28.5" customHeight="1" x14ac:dyDescent="0.2">
      <c r="A69" s="10">
        <v>202</v>
      </c>
      <c r="B69" s="11" t="s">
        <v>123</v>
      </c>
      <c r="C69" s="12" t="s">
        <v>124</v>
      </c>
      <c r="D69" s="11" t="s">
        <v>103</v>
      </c>
      <c r="E69" s="13">
        <v>5</v>
      </c>
      <c r="F69" s="14">
        <v>75000</v>
      </c>
      <c r="G69" s="14">
        <v>386505</v>
      </c>
      <c r="H69" s="15">
        <v>135000</v>
      </c>
      <c r="I69" s="14">
        <v>695709</v>
      </c>
      <c r="J69" s="16">
        <v>1</v>
      </c>
      <c r="K69" s="14">
        <v>135000</v>
      </c>
      <c r="L69" s="14">
        <v>695709</v>
      </c>
      <c r="M69" s="14">
        <v>0</v>
      </c>
      <c r="N69" s="14">
        <v>0</v>
      </c>
      <c r="O69" s="14">
        <v>135000</v>
      </c>
      <c r="P69" s="14">
        <f t="shared" si="0"/>
        <v>675000</v>
      </c>
      <c r="Q69" s="14">
        <v>60000</v>
      </c>
      <c r="R69" s="14">
        <v>309204</v>
      </c>
      <c r="S69" s="1">
        <v>0</v>
      </c>
      <c r="T69" s="1">
        <v>0</v>
      </c>
    </row>
    <row r="70" spans="1:20" ht="28.5" customHeight="1" x14ac:dyDescent="0.2">
      <c r="A70" s="10">
        <v>203</v>
      </c>
      <c r="B70" s="11" t="s">
        <v>125</v>
      </c>
      <c r="C70" s="12" t="s">
        <v>126</v>
      </c>
      <c r="D70" s="11" t="s">
        <v>103</v>
      </c>
      <c r="E70" s="13">
        <v>8</v>
      </c>
      <c r="F70" s="14">
        <v>29000</v>
      </c>
      <c r="G70" s="14">
        <v>225939</v>
      </c>
      <c r="H70" s="15">
        <v>145000</v>
      </c>
      <c r="I70" s="14">
        <v>1129695</v>
      </c>
      <c r="J70" s="16">
        <v>1</v>
      </c>
      <c r="K70" s="14">
        <v>145000</v>
      </c>
      <c r="L70" s="14">
        <v>1129695</v>
      </c>
      <c r="M70" s="14">
        <v>0</v>
      </c>
      <c r="N70" s="14">
        <v>0</v>
      </c>
      <c r="O70" s="14">
        <v>145000</v>
      </c>
      <c r="P70" s="14">
        <f t="shared" si="0"/>
        <v>1160000</v>
      </c>
      <c r="Q70" s="14">
        <v>116000</v>
      </c>
      <c r="R70" s="14">
        <v>903756</v>
      </c>
      <c r="S70" s="1">
        <v>0</v>
      </c>
      <c r="T70" s="1">
        <v>0</v>
      </c>
    </row>
    <row r="71" spans="1:20" ht="28.5" customHeight="1" x14ac:dyDescent="0.2">
      <c r="A71" s="10"/>
      <c r="B71" s="11"/>
      <c r="C71" s="12"/>
      <c r="D71" s="11"/>
      <c r="E71" s="13"/>
      <c r="F71" s="14"/>
      <c r="G71" s="14"/>
      <c r="H71" s="15"/>
      <c r="I71" s="14"/>
      <c r="J71" s="16"/>
      <c r="K71" s="14"/>
      <c r="L71" s="14"/>
      <c r="M71" s="14"/>
      <c r="N71" s="14"/>
      <c r="O71" s="14"/>
      <c r="P71" s="14"/>
      <c r="Q71" s="14"/>
      <c r="R71" s="14"/>
    </row>
    <row r="72" spans="1:20" ht="28.5" customHeight="1" x14ac:dyDescent="0.2">
      <c r="A72" s="10"/>
      <c r="B72" s="11"/>
      <c r="C72" s="12"/>
      <c r="D72" s="11"/>
      <c r="E72" s="13"/>
      <c r="F72" s="14"/>
      <c r="G72" s="14"/>
      <c r="H72" s="15"/>
      <c r="I72" s="14"/>
      <c r="J72" s="16"/>
      <c r="K72" s="14"/>
      <c r="L72" s="14"/>
      <c r="M72" s="14"/>
      <c r="N72" s="14"/>
      <c r="O72" s="14"/>
      <c r="P72" s="14"/>
      <c r="Q72" s="14"/>
      <c r="R72" s="14"/>
    </row>
    <row r="73" spans="1:20" ht="16.5" customHeight="1" x14ac:dyDescent="0.2">
      <c r="A73" s="29">
        <v>209</v>
      </c>
      <c r="B73" s="30" t="s">
        <v>127</v>
      </c>
      <c r="C73" s="31" t="s">
        <v>128</v>
      </c>
      <c r="D73" s="30" t="s">
        <v>36</v>
      </c>
      <c r="E73" s="32">
        <v>11</v>
      </c>
      <c r="F73" s="33">
        <v>95667</v>
      </c>
      <c r="G73" s="33">
        <v>970408</v>
      </c>
      <c r="H73" s="33">
        <v>134545</v>
      </c>
      <c r="I73" s="33">
        <v>1364771</v>
      </c>
      <c r="J73" s="34">
        <v>1</v>
      </c>
      <c r="K73" s="33">
        <v>134545</v>
      </c>
      <c r="L73" s="33">
        <v>1364771</v>
      </c>
      <c r="M73" s="33">
        <v>0</v>
      </c>
      <c r="N73" s="33">
        <v>0</v>
      </c>
      <c r="O73" s="33">
        <v>134545</v>
      </c>
      <c r="P73" s="33">
        <f t="shared" ref="P73:P87" si="2">E73*O73</f>
        <v>1479995</v>
      </c>
      <c r="Q73" s="14">
        <v>38878</v>
      </c>
      <c r="R73" s="14">
        <v>394363</v>
      </c>
      <c r="S73" s="1">
        <v>0</v>
      </c>
      <c r="T73" s="1">
        <v>0</v>
      </c>
    </row>
    <row r="74" spans="1:20" ht="16.5" customHeight="1" x14ac:dyDescent="0.2">
      <c r="A74" s="29">
        <v>213</v>
      </c>
      <c r="B74" s="30" t="s">
        <v>129</v>
      </c>
      <c r="C74" s="31" t="s">
        <v>130</v>
      </c>
      <c r="D74" s="30" t="s">
        <v>42</v>
      </c>
      <c r="E74" s="32">
        <v>4986</v>
      </c>
      <c r="F74" s="33">
        <v>19250</v>
      </c>
      <c r="G74" s="33">
        <v>94487439</v>
      </c>
      <c r="H74" s="33">
        <v>20900</v>
      </c>
      <c r="I74" s="33">
        <v>102586363</v>
      </c>
      <c r="J74" s="34">
        <v>1</v>
      </c>
      <c r="K74" s="33">
        <v>20900</v>
      </c>
      <c r="L74" s="33">
        <v>102586363</v>
      </c>
      <c r="M74" s="33">
        <v>0</v>
      </c>
      <c r="N74" s="33">
        <v>0</v>
      </c>
      <c r="O74" s="33">
        <v>20900</v>
      </c>
      <c r="P74" s="33">
        <f t="shared" si="2"/>
        <v>104207400</v>
      </c>
      <c r="Q74" s="14">
        <v>1650</v>
      </c>
      <c r="R74" s="14">
        <v>8098924</v>
      </c>
      <c r="S74" s="1">
        <v>0</v>
      </c>
      <c r="T74" s="1">
        <v>0</v>
      </c>
    </row>
    <row r="75" spans="1:20" ht="16.5" customHeight="1" x14ac:dyDescent="0.2">
      <c r="A75" s="29">
        <v>214</v>
      </c>
      <c r="B75" s="30" t="s">
        <v>129</v>
      </c>
      <c r="C75" s="31" t="s">
        <v>131</v>
      </c>
      <c r="D75" s="30" t="s">
        <v>42</v>
      </c>
      <c r="E75" s="32">
        <v>36</v>
      </c>
      <c r="F75" s="33">
        <v>19250</v>
      </c>
      <c r="G75" s="33">
        <v>637412</v>
      </c>
      <c r="H75" s="33">
        <v>20900</v>
      </c>
      <c r="I75" s="33">
        <v>692047</v>
      </c>
      <c r="J75" s="34">
        <v>1</v>
      </c>
      <c r="K75" s="33">
        <v>20900</v>
      </c>
      <c r="L75" s="33">
        <v>692047</v>
      </c>
      <c r="M75" s="33">
        <v>0</v>
      </c>
      <c r="N75" s="33">
        <v>0</v>
      </c>
      <c r="O75" s="33">
        <v>20900</v>
      </c>
      <c r="P75" s="33">
        <f t="shared" si="2"/>
        <v>752400</v>
      </c>
      <c r="Q75" s="14">
        <v>1650</v>
      </c>
      <c r="R75" s="14">
        <v>54635</v>
      </c>
      <c r="S75" s="1">
        <v>0</v>
      </c>
      <c r="T75" s="1">
        <v>0</v>
      </c>
    </row>
    <row r="76" spans="1:20" ht="16.5" customHeight="1" x14ac:dyDescent="0.2">
      <c r="A76" s="29">
        <v>215</v>
      </c>
      <c r="B76" s="30" t="s">
        <v>132</v>
      </c>
      <c r="C76" s="31" t="s">
        <v>133</v>
      </c>
      <c r="D76" s="30" t="s">
        <v>42</v>
      </c>
      <c r="E76" s="32">
        <v>47</v>
      </c>
      <c r="F76" s="33">
        <v>19200</v>
      </c>
      <c r="G76" s="33">
        <v>1056864</v>
      </c>
      <c r="H76" s="33">
        <v>20900</v>
      </c>
      <c r="I76" s="33">
        <v>1150441</v>
      </c>
      <c r="J76" s="34">
        <v>1</v>
      </c>
      <c r="K76" s="33">
        <v>20900</v>
      </c>
      <c r="L76" s="33">
        <v>1150441</v>
      </c>
      <c r="M76" s="33">
        <v>0</v>
      </c>
      <c r="N76" s="33">
        <v>0</v>
      </c>
      <c r="O76" s="33">
        <v>20900</v>
      </c>
      <c r="P76" s="33">
        <f t="shared" si="2"/>
        <v>982300</v>
      </c>
      <c r="Q76" s="14">
        <v>1700</v>
      </c>
      <c r="R76" s="14">
        <v>93577</v>
      </c>
      <c r="S76" s="1">
        <v>0</v>
      </c>
      <c r="T76" s="1">
        <v>0</v>
      </c>
    </row>
    <row r="77" spans="1:20" ht="16.5" customHeight="1" x14ac:dyDescent="0.2">
      <c r="A77" s="29">
        <v>216</v>
      </c>
      <c r="B77" s="30" t="s">
        <v>134</v>
      </c>
      <c r="C77" s="31" t="s">
        <v>135</v>
      </c>
      <c r="D77" s="30" t="s">
        <v>42</v>
      </c>
      <c r="E77" s="32">
        <v>106</v>
      </c>
      <c r="F77" s="33">
        <v>19250</v>
      </c>
      <c r="G77" s="33">
        <v>2001153</v>
      </c>
      <c r="H77" s="33">
        <v>20900</v>
      </c>
      <c r="I77" s="33">
        <v>2172680</v>
      </c>
      <c r="J77" s="34">
        <v>1</v>
      </c>
      <c r="K77" s="33">
        <v>20900</v>
      </c>
      <c r="L77" s="33">
        <v>2172680</v>
      </c>
      <c r="M77" s="33">
        <v>0</v>
      </c>
      <c r="N77" s="33">
        <v>0</v>
      </c>
      <c r="O77" s="33">
        <v>20900</v>
      </c>
      <c r="P77" s="33">
        <f t="shared" si="2"/>
        <v>2215400</v>
      </c>
      <c r="Q77" s="14">
        <v>1650</v>
      </c>
      <c r="R77" s="14">
        <v>171527</v>
      </c>
      <c r="S77" s="1">
        <v>0</v>
      </c>
      <c r="T77" s="1">
        <v>0</v>
      </c>
    </row>
    <row r="78" spans="1:20" ht="16.5" customHeight="1" x14ac:dyDescent="0.2">
      <c r="A78" s="29">
        <v>146</v>
      </c>
      <c r="B78" s="30" t="s">
        <v>95</v>
      </c>
      <c r="C78" s="31" t="s">
        <v>96</v>
      </c>
      <c r="D78" s="30" t="s">
        <v>42</v>
      </c>
      <c r="E78" s="32">
        <v>7</v>
      </c>
      <c r="F78" s="33">
        <v>15127</v>
      </c>
      <c r="G78" s="33">
        <v>77170</v>
      </c>
      <c r="H78" s="33">
        <v>20900</v>
      </c>
      <c r="I78" s="33">
        <v>106621</v>
      </c>
      <c r="J78" s="34">
        <v>1</v>
      </c>
      <c r="K78" s="33">
        <v>20900</v>
      </c>
      <c r="L78" s="33">
        <v>106621</v>
      </c>
      <c r="M78" s="33">
        <v>0</v>
      </c>
      <c r="N78" s="33">
        <v>0</v>
      </c>
      <c r="O78" s="33">
        <v>20900</v>
      </c>
      <c r="P78" s="33">
        <f>E78*O78</f>
        <v>146300</v>
      </c>
      <c r="Q78" s="14">
        <v>5773</v>
      </c>
      <c r="R78" s="14">
        <v>29451</v>
      </c>
      <c r="S78" s="1">
        <v>0</v>
      </c>
      <c r="T78" s="1">
        <v>0</v>
      </c>
    </row>
    <row r="79" spans="1:20" ht="16.5" customHeight="1" x14ac:dyDescent="0.2">
      <c r="A79" s="29"/>
      <c r="B79" s="30"/>
      <c r="C79" s="31"/>
      <c r="D79" s="30"/>
      <c r="E79" s="32"/>
      <c r="F79" s="33"/>
      <c r="G79" s="33"/>
      <c r="H79" s="33"/>
      <c r="I79" s="33"/>
      <c r="J79" s="34"/>
      <c r="K79" s="33"/>
      <c r="L79" s="33"/>
      <c r="M79" s="33"/>
      <c r="N79" s="33"/>
      <c r="O79" s="33"/>
      <c r="P79" s="33"/>
      <c r="Q79" s="14"/>
      <c r="R79" s="14"/>
    </row>
    <row r="80" spans="1:20" ht="16.5" customHeight="1" x14ac:dyDescent="0.2">
      <c r="A80" s="29"/>
      <c r="B80" s="30"/>
      <c r="C80" s="31"/>
      <c r="D80" s="30"/>
      <c r="E80" s="32"/>
      <c r="F80" s="33"/>
      <c r="G80" s="33"/>
      <c r="H80" s="33"/>
      <c r="I80" s="33"/>
      <c r="J80" s="34"/>
      <c r="K80" s="33"/>
      <c r="L80" s="33"/>
      <c r="M80" s="33"/>
      <c r="N80" s="33"/>
      <c r="O80" s="33"/>
      <c r="P80" s="33"/>
      <c r="Q80" s="14"/>
      <c r="R80" s="14"/>
    </row>
    <row r="81" spans="1:20" ht="16.5" customHeight="1" x14ac:dyDescent="0.2">
      <c r="A81" s="29">
        <v>217</v>
      </c>
      <c r="B81" s="30" t="s">
        <v>136</v>
      </c>
      <c r="C81" s="31" t="s">
        <v>137</v>
      </c>
      <c r="D81" s="30" t="s">
        <v>42</v>
      </c>
      <c r="E81" s="32">
        <v>3194</v>
      </c>
      <c r="F81" s="33">
        <v>19200</v>
      </c>
      <c r="G81" s="33">
        <v>61319370</v>
      </c>
      <c r="H81" s="33">
        <v>15280</v>
      </c>
      <c r="I81" s="33">
        <v>48799999</v>
      </c>
      <c r="J81" s="34">
        <v>1</v>
      </c>
      <c r="K81" s="33">
        <v>15280</v>
      </c>
      <c r="L81" s="33">
        <v>48799999</v>
      </c>
      <c r="M81" s="33">
        <v>0</v>
      </c>
      <c r="N81" s="33">
        <v>0</v>
      </c>
      <c r="O81" s="33">
        <v>15280</v>
      </c>
      <c r="P81" s="33">
        <f t="shared" si="2"/>
        <v>48804320</v>
      </c>
      <c r="Q81" s="14">
        <v>-3920</v>
      </c>
      <c r="R81" s="14">
        <v>-12519371</v>
      </c>
      <c r="S81" s="1">
        <v>0</v>
      </c>
      <c r="T81" s="1">
        <v>0</v>
      </c>
    </row>
    <row r="82" spans="1:20" ht="16.5" customHeight="1" x14ac:dyDescent="0.2">
      <c r="A82" s="29">
        <v>218</v>
      </c>
      <c r="B82" s="30" t="s">
        <v>138</v>
      </c>
      <c r="C82" s="31" t="s">
        <v>139</v>
      </c>
      <c r="D82" s="30" t="s">
        <v>42</v>
      </c>
      <c r="E82" s="32">
        <v>4453</v>
      </c>
      <c r="F82" s="33">
        <v>19200</v>
      </c>
      <c r="G82" s="33">
        <v>85490928</v>
      </c>
      <c r="H82" s="33">
        <v>15280</v>
      </c>
      <c r="I82" s="33">
        <v>68036530</v>
      </c>
      <c r="J82" s="34">
        <v>1</v>
      </c>
      <c r="K82" s="33">
        <v>15280</v>
      </c>
      <c r="L82" s="33">
        <v>68036530</v>
      </c>
      <c r="M82" s="33">
        <v>0</v>
      </c>
      <c r="N82" s="33">
        <v>0</v>
      </c>
      <c r="O82" s="33">
        <v>15280</v>
      </c>
      <c r="P82" s="33">
        <f t="shared" si="2"/>
        <v>68041840</v>
      </c>
      <c r="Q82" s="14">
        <v>-3920</v>
      </c>
      <c r="R82" s="14">
        <v>-17454398</v>
      </c>
      <c r="S82" s="1">
        <v>0</v>
      </c>
      <c r="T82" s="1">
        <v>0</v>
      </c>
    </row>
    <row r="83" spans="1:20" ht="16.5" customHeight="1" x14ac:dyDescent="0.2">
      <c r="A83" s="29">
        <v>219</v>
      </c>
      <c r="B83" s="30" t="s">
        <v>140</v>
      </c>
      <c r="C83" s="31" t="s">
        <v>141</v>
      </c>
      <c r="D83" s="30" t="s">
        <v>42</v>
      </c>
      <c r="E83" s="32">
        <v>685</v>
      </c>
      <c r="F83" s="33">
        <v>19200</v>
      </c>
      <c r="G83" s="33">
        <v>13116632</v>
      </c>
      <c r="H83" s="33">
        <v>15280</v>
      </c>
      <c r="I83" s="33">
        <v>10438653</v>
      </c>
      <c r="J83" s="34">
        <v>1</v>
      </c>
      <c r="K83" s="33">
        <v>15280</v>
      </c>
      <c r="L83" s="33">
        <v>10438653</v>
      </c>
      <c r="M83" s="33">
        <v>0</v>
      </c>
      <c r="N83" s="33">
        <v>0</v>
      </c>
      <c r="O83" s="33">
        <v>15280</v>
      </c>
      <c r="P83" s="33">
        <f t="shared" si="2"/>
        <v>10466800</v>
      </c>
      <c r="Q83" s="14">
        <v>-3920</v>
      </c>
      <c r="R83" s="14">
        <v>-2677979</v>
      </c>
      <c r="S83" s="1">
        <v>0</v>
      </c>
      <c r="T83" s="1">
        <v>0</v>
      </c>
    </row>
    <row r="84" spans="1:20" ht="16.5" customHeight="1" x14ac:dyDescent="0.2">
      <c r="A84" s="10"/>
      <c r="B84" s="11"/>
      <c r="C84" s="12"/>
      <c r="D84" s="11"/>
      <c r="E84" s="13"/>
      <c r="F84" s="14"/>
      <c r="G84" s="14"/>
      <c r="H84" s="15"/>
      <c r="I84" s="14"/>
      <c r="J84" s="16"/>
      <c r="K84" s="14"/>
      <c r="L84" s="14"/>
      <c r="M84" s="14"/>
      <c r="N84" s="14"/>
      <c r="O84" s="14"/>
      <c r="P84" s="14"/>
      <c r="Q84" s="14"/>
      <c r="R84" s="14"/>
    </row>
    <row r="85" spans="1:20" ht="16.5" customHeight="1" x14ac:dyDescent="0.2">
      <c r="A85" s="10"/>
      <c r="B85" s="11"/>
      <c r="C85" s="12"/>
      <c r="D85" s="11"/>
      <c r="E85" s="13"/>
      <c r="F85" s="14"/>
      <c r="G85" s="14"/>
      <c r="H85" s="15"/>
      <c r="I85" s="14"/>
      <c r="J85" s="16"/>
      <c r="K85" s="14"/>
      <c r="L85" s="14"/>
      <c r="M85" s="14"/>
      <c r="N85" s="14"/>
      <c r="O85" s="14"/>
      <c r="P85" s="14"/>
      <c r="Q85" s="14"/>
      <c r="R85" s="14"/>
    </row>
    <row r="86" spans="1:20" ht="16.5" customHeight="1" x14ac:dyDescent="0.2">
      <c r="A86" s="10">
        <v>234</v>
      </c>
      <c r="B86" s="11" t="s">
        <v>142</v>
      </c>
      <c r="C86" s="12" t="s">
        <v>143</v>
      </c>
      <c r="D86" s="11" t="s">
        <v>42</v>
      </c>
      <c r="E86" s="13">
        <v>24804</v>
      </c>
      <c r="F86" s="14">
        <v>1380</v>
      </c>
      <c r="G86" s="14">
        <v>34229490</v>
      </c>
      <c r="H86" s="15">
        <v>1473</v>
      </c>
      <c r="I86" s="14">
        <v>36536260</v>
      </c>
      <c r="J86" s="16">
        <v>1</v>
      </c>
      <c r="K86" s="14">
        <v>1473</v>
      </c>
      <c r="L86" s="14">
        <v>36536260</v>
      </c>
      <c r="M86" s="14">
        <v>0</v>
      </c>
      <c r="N86" s="14">
        <v>0</v>
      </c>
      <c r="O86" s="14">
        <v>1500</v>
      </c>
      <c r="P86" s="14">
        <f t="shared" si="2"/>
        <v>37206000</v>
      </c>
      <c r="Q86" s="14">
        <v>93</v>
      </c>
      <c r="R86" s="14">
        <v>2306770</v>
      </c>
      <c r="S86" s="1">
        <v>0</v>
      </c>
      <c r="T86" s="1">
        <v>0</v>
      </c>
    </row>
    <row r="87" spans="1:20" ht="16.5" customHeight="1" x14ac:dyDescent="0.2">
      <c r="A87" s="10">
        <v>235</v>
      </c>
      <c r="B87" s="11" t="s">
        <v>144</v>
      </c>
      <c r="C87" s="12" t="s">
        <v>145</v>
      </c>
      <c r="D87" s="11" t="s">
        <v>42</v>
      </c>
      <c r="E87" s="13">
        <v>5615</v>
      </c>
      <c r="F87" s="14">
        <v>1398</v>
      </c>
      <c r="G87" s="14">
        <v>7848738</v>
      </c>
      <c r="H87" s="15">
        <v>1491</v>
      </c>
      <c r="I87" s="14">
        <v>8370865</v>
      </c>
      <c r="J87" s="16">
        <v>1</v>
      </c>
      <c r="K87" s="14">
        <v>1491</v>
      </c>
      <c r="L87" s="14">
        <v>8370865</v>
      </c>
      <c r="M87" s="14">
        <v>0</v>
      </c>
      <c r="N87" s="14">
        <v>0</v>
      </c>
      <c r="O87" s="14">
        <v>1500</v>
      </c>
      <c r="P87" s="14">
        <f t="shared" si="2"/>
        <v>8422500</v>
      </c>
      <c r="Q87" s="14">
        <v>93</v>
      </c>
      <c r="R87" s="14">
        <v>522127</v>
      </c>
      <c r="S87" s="1">
        <v>0</v>
      </c>
      <c r="T87" s="1">
        <v>0</v>
      </c>
    </row>
    <row r="88" spans="1:20" ht="16.5" customHeight="1" x14ac:dyDescent="0.2">
      <c r="A88" s="17"/>
      <c r="B88" s="18"/>
      <c r="C88" s="19" t="s">
        <v>12</v>
      </c>
      <c r="D88" s="18"/>
      <c r="E88" s="20"/>
      <c r="F88" s="21"/>
      <c r="G88" s="21">
        <v>521406288</v>
      </c>
      <c r="H88" s="22"/>
      <c r="I88" s="21">
        <v>526434269</v>
      </c>
      <c r="J88" s="23"/>
      <c r="K88" s="21"/>
      <c r="L88" s="21">
        <v>526434269</v>
      </c>
      <c r="M88" s="21"/>
      <c r="N88" s="21">
        <v>0</v>
      </c>
      <c r="O88" s="21"/>
      <c r="P88" s="21">
        <f>SUM(P6:P87)</f>
        <v>539682539.79999995</v>
      </c>
      <c r="Q88" s="21"/>
      <c r="R88" s="21">
        <v>7199599</v>
      </c>
    </row>
    <row r="89" spans="1:20" ht="16.5" customHeight="1" x14ac:dyDescent="0.2">
      <c r="A89" s="4" t="s">
        <v>13</v>
      </c>
      <c r="B89" s="5"/>
      <c r="C89" s="5" t="s">
        <v>14</v>
      </c>
      <c r="D89" s="5"/>
      <c r="E89" s="6"/>
      <c r="F89" s="7"/>
      <c r="G89" s="7"/>
      <c r="H89" s="8"/>
      <c r="I89" s="7"/>
      <c r="J89" s="9"/>
      <c r="K89" s="7"/>
      <c r="L89" s="7"/>
      <c r="M89" s="7"/>
      <c r="N89" s="7"/>
      <c r="O89" s="7"/>
      <c r="P89" s="7"/>
      <c r="Q89" s="7"/>
      <c r="R89" s="7"/>
    </row>
    <row r="90" spans="1:20" ht="16.5" customHeight="1" x14ac:dyDescent="0.2">
      <c r="A90" s="10">
        <v>9</v>
      </c>
      <c r="B90" s="11" t="s">
        <v>31</v>
      </c>
      <c r="C90" s="12" t="s">
        <v>35</v>
      </c>
      <c r="D90" s="11" t="s">
        <v>36</v>
      </c>
      <c r="E90" s="13">
        <v>88.424999999999997</v>
      </c>
      <c r="F90" s="14">
        <v>5000</v>
      </c>
      <c r="G90" s="14">
        <v>442125</v>
      </c>
      <c r="H90" s="15">
        <v>5000</v>
      </c>
      <c r="I90" s="14">
        <v>442125</v>
      </c>
      <c r="J90" s="16">
        <v>1</v>
      </c>
      <c r="K90" s="14">
        <v>5000</v>
      </c>
      <c r="L90" s="14">
        <v>442125</v>
      </c>
      <c r="M90" s="14"/>
      <c r="N90" s="14"/>
      <c r="O90" s="14">
        <v>5000</v>
      </c>
      <c r="P90" s="14">
        <f>E90*O90</f>
        <v>442125</v>
      </c>
      <c r="Q90" s="14">
        <v>0</v>
      </c>
      <c r="R90" s="14">
        <v>0</v>
      </c>
    </row>
    <row r="91" spans="1:20" ht="16.5" customHeight="1" x14ac:dyDescent="0.2">
      <c r="A91" s="10">
        <v>11</v>
      </c>
      <c r="B91" s="11" t="s">
        <v>31</v>
      </c>
      <c r="C91" s="12" t="s">
        <v>146</v>
      </c>
      <c r="D91" s="11" t="s">
        <v>147</v>
      </c>
      <c r="E91" s="13">
        <v>18.600000000000001</v>
      </c>
      <c r="F91" s="14">
        <v>50000</v>
      </c>
      <c r="G91" s="14">
        <v>930000</v>
      </c>
      <c r="H91" s="15">
        <v>50000</v>
      </c>
      <c r="I91" s="14">
        <v>930000</v>
      </c>
      <c r="J91" s="16">
        <v>1</v>
      </c>
      <c r="K91" s="14">
        <v>50000</v>
      </c>
      <c r="L91" s="14">
        <v>930000</v>
      </c>
      <c r="M91" s="14"/>
      <c r="N91" s="14"/>
      <c r="O91" s="14">
        <v>50000</v>
      </c>
      <c r="P91" s="14">
        <f t="shared" ref="P91:P97" si="3">E91*O91</f>
        <v>930000.00000000012</v>
      </c>
      <c r="Q91" s="14">
        <v>0</v>
      </c>
      <c r="R91" s="14">
        <v>0</v>
      </c>
    </row>
    <row r="92" spans="1:20" ht="16.5" customHeight="1" x14ac:dyDescent="0.2">
      <c r="A92" s="10">
        <v>12</v>
      </c>
      <c r="B92" s="11" t="s">
        <v>31</v>
      </c>
      <c r="C92" s="12" t="s">
        <v>146</v>
      </c>
      <c r="D92" s="11" t="s">
        <v>147</v>
      </c>
      <c r="E92" s="13">
        <v>18.600000000000001</v>
      </c>
      <c r="F92" s="14">
        <v>50000</v>
      </c>
      <c r="G92" s="14">
        <v>930000</v>
      </c>
      <c r="H92" s="15">
        <v>50000</v>
      </c>
      <c r="I92" s="14">
        <v>930000</v>
      </c>
      <c r="J92" s="16">
        <v>1</v>
      </c>
      <c r="K92" s="14">
        <v>50000</v>
      </c>
      <c r="L92" s="14">
        <v>930000</v>
      </c>
      <c r="M92" s="14"/>
      <c r="N92" s="14"/>
      <c r="O92" s="14">
        <v>50000</v>
      </c>
      <c r="P92" s="14">
        <f t="shared" si="3"/>
        <v>930000.00000000012</v>
      </c>
      <c r="Q92" s="14">
        <v>0</v>
      </c>
      <c r="R92" s="14">
        <v>0</v>
      </c>
    </row>
    <row r="93" spans="1:20" ht="16.5" customHeight="1" x14ac:dyDescent="0.2">
      <c r="A93" s="10">
        <v>14</v>
      </c>
      <c r="B93" s="11" t="s">
        <v>149</v>
      </c>
      <c r="C93" s="12" t="s">
        <v>150</v>
      </c>
      <c r="D93" s="11" t="s">
        <v>148</v>
      </c>
      <c r="E93" s="13">
        <v>54.875599999999999</v>
      </c>
      <c r="F93" s="14">
        <v>221303</v>
      </c>
      <c r="G93" s="14">
        <v>12144135</v>
      </c>
      <c r="H93" s="15">
        <v>234563</v>
      </c>
      <c r="I93" s="14">
        <v>12871785</v>
      </c>
      <c r="J93" s="16">
        <v>1</v>
      </c>
      <c r="K93" s="14">
        <v>234563</v>
      </c>
      <c r="L93" s="14">
        <v>12871785</v>
      </c>
      <c r="M93" s="14"/>
      <c r="N93" s="14"/>
      <c r="O93" s="14">
        <v>234563</v>
      </c>
      <c r="P93" s="14">
        <f t="shared" si="3"/>
        <v>12871785.3628</v>
      </c>
      <c r="Q93" s="14">
        <v>13260</v>
      </c>
      <c r="R93" s="14">
        <v>727650</v>
      </c>
    </row>
    <row r="94" spans="1:20" ht="16.5" customHeight="1" x14ac:dyDescent="0.2">
      <c r="A94" s="10">
        <v>15</v>
      </c>
      <c r="B94" s="11" t="s">
        <v>151</v>
      </c>
      <c r="C94" s="12" t="s">
        <v>152</v>
      </c>
      <c r="D94" s="11" t="s">
        <v>148</v>
      </c>
      <c r="E94" s="13">
        <v>91.152100000000004</v>
      </c>
      <c r="F94" s="14">
        <v>239592</v>
      </c>
      <c r="G94" s="14">
        <v>21839314</v>
      </c>
      <c r="H94" s="15">
        <v>253949</v>
      </c>
      <c r="I94" s="14">
        <v>23147985</v>
      </c>
      <c r="J94" s="16">
        <v>1</v>
      </c>
      <c r="K94" s="14">
        <v>253949</v>
      </c>
      <c r="L94" s="14">
        <v>23147985</v>
      </c>
      <c r="M94" s="14"/>
      <c r="N94" s="14"/>
      <c r="O94" s="14">
        <v>253949</v>
      </c>
      <c r="P94" s="14">
        <f t="shared" si="3"/>
        <v>23147984.642900001</v>
      </c>
      <c r="Q94" s="14">
        <v>14357</v>
      </c>
      <c r="R94" s="14">
        <v>1308671</v>
      </c>
    </row>
    <row r="95" spans="1:20" ht="16.5" customHeight="1" x14ac:dyDescent="0.2">
      <c r="A95" s="10">
        <v>16</v>
      </c>
      <c r="B95" s="11" t="s">
        <v>153</v>
      </c>
      <c r="C95" s="12" t="s">
        <v>154</v>
      </c>
      <c r="D95" s="11" t="s">
        <v>148</v>
      </c>
      <c r="E95" s="13">
        <v>7.6017000000000001</v>
      </c>
      <c r="F95" s="14">
        <v>242000</v>
      </c>
      <c r="G95" s="14">
        <v>1839611</v>
      </c>
      <c r="H95" s="15">
        <v>256500</v>
      </c>
      <c r="I95" s="14">
        <v>1949836</v>
      </c>
      <c r="J95" s="16">
        <v>1</v>
      </c>
      <c r="K95" s="14">
        <v>256500</v>
      </c>
      <c r="L95" s="14">
        <v>1949836</v>
      </c>
      <c r="M95" s="14"/>
      <c r="N95" s="14"/>
      <c r="O95" s="14">
        <v>256500</v>
      </c>
      <c r="P95" s="14">
        <f t="shared" si="3"/>
        <v>1949836.05</v>
      </c>
      <c r="Q95" s="14">
        <v>14500</v>
      </c>
      <c r="R95" s="14">
        <v>110225</v>
      </c>
    </row>
    <row r="96" spans="1:20" ht="16.5" customHeight="1" x14ac:dyDescent="0.2">
      <c r="A96" s="10">
        <v>18</v>
      </c>
      <c r="B96" s="11" t="s">
        <v>155</v>
      </c>
      <c r="C96" s="12" t="s">
        <v>156</v>
      </c>
      <c r="D96" s="11" t="s">
        <v>148</v>
      </c>
      <c r="E96" s="13">
        <v>264.20069999999998</v>
      </c>
      <c r="F96" s="14">
        <v>262000</v>
      </c>
      <c r="G96" s="14">
        <v>69220583</v>
      </c>
      <c r="H96" s="15">
        <v>277700</v>
      </c>
      <c r="I96" s="14">
        <v>73368534</v>
      </c>
      <c r="J96" s="16">
        <v>1</v>
      </c>
      <c r="K96" s="14">
        <v>277700</v>
      </c>
      <c r="L96" s="14">
        <v>73368534</v>
      </c>
      <c r="M96" s="14"/>
      <c r="N96" s="14"/>
      <c r="O96" s="14">
        <v>277700</v>
      </c>
      <c r="P96" s="14">
        <f t="shared" si="3"/>
        <v>73368534.390000001</v>
      </c>
      <c r="Q96" s="14">
        <v>15700</v>
      </c>
      <c r="R96" s="14">
        <v>4147951</v>
      </c>
    </row>
    <row r="97" spans="1:18" ht="16.5" customHeight="1" x14ac:dyDescent="0.2">
      <c r="A97" s="10">
        <v>19</v>
      </c>
      <c r="B97" s="11" t="s">
        <v>157</v>
      </c>
      <c r="C97" s="12" t="s">
        <v>158</v>
      </c>
      <c r="D97" s="11" t="s">
        <v>148</v>
      </c>
      <c r="E97" s="13">
        <v>338.34710000000001</v>
      </c>
      <c r="F97" s="14">
        <v>284408</v>
      </c>
      <c r="G97" s="14">
        <v>96228622</v>
      </c>
      <c r="H97" s="15">
        <v>301451</v>
      </c>
      <c r="I97" s="14">
        <v>101995072</v>
      </c>
      <c r="J97" s="16">
        <v>1</v>
      </c>
      <c r="K97" s="14">
        <v>301451</v>
      </c>
      <c r="L97" s="14">
        <v>101995072</v>
      </c>
      <c r="M97" s="14"/>
      <c r="N97" s="14"/>
      <c r="O97" s="14">
        <v>301451</v>
      </c>
      <c r="P97" s="14">
        <f t="shared" si="3"/>
        <v>101995071.64210001</v>
      </c>
      <c r="Q97" s="14">
        <v>17043</v>
      </c>
      <c r="R97" s="14">
        <v>5766450</v>
      </c>
    </row>
    <row r="98" spans="1:18" ht="16.5" customHeight="1" x14ac:dyDescent="0.2">
      <c r="A98" s="17"/>
      <c r="B98" s="18"/>
      <c r="C98" s="19" t="s">
        <v>15</v>
      </c>
      <c r="D98" s="18"/>
      <c r="E98" s="20"/>
      <c r="F98" s="21"/>
      <c r="G98" s="21">
        <v>203574390</v>
      </c>
      <c r="H98" s="22"/>
      <c r="I98" s="21">
        <v>215635337</v>
      </c>
      <c r="J98" s="23"/>
      <c r="K98" s="21"/>
      <c r="L98" s="21">
        <v>215635337</v>
      </c>
      <c r="M98" s="21"/>
      <c r="N98" s="21">
        <v>0</v>
      </c>
      <c r="O98" s="21"/>
      <c r="P98" s="21">
        <f>SUM(P90:P97)+70000000</f>
        <v>285635337.08780003</v>
      </c>
      <c r="Q98" s="21"/>
      <c r="R98" s="21">
        <v>12060947</v>
      </c>
    </row>
    <row r="99" spans="1:18" ht="16.5" customHeight="1" x14ac:dyDescent="0.2">
      <c r="A99" s="4" t="s">
        <v>16</v>
      </c>
      <c r="B99" s="5"/>
      <c r="C99" s="5" t="s">
        <v>17</v>
      </c>
      <c r="D99" s="5"/>
      <c r="E99" s="6"/>
      <c r="F99" s="7"/>
      <c r="G99" s="7"/>
      <c r="H99" s="8"/>
      <c r="I99" s="7"/>
      <c r="J99" s="9"/>
      <c r="K99" s="7"/>
      <c r="L99" s="7"/>
      <c r="M99" s="7"/>
      <c r="N99" s="7"/>
      <c r="O99" s="7"/>
      <c r="P99" s="7"/>
      <c r="Q99" s="7"/>
      <c r="R99" s="7"/>
    </row>
    <row r="100" spans="1:18" ht="16.5" customHeight="1" x14ac:dyDescent="0.2">
      <c r="A100" s="10">
        <v>5</v>
      </c>
      <c r="B100" s="11" t="s">
        <v>160</v>
      </c>
      <c r="C100" s="12" t="s">
        <v>161</v>
      </c>
      <c r="D100" s="11" t="s">
        <v>159</v>
      </c>
      <c r="E100" s="13">
        <v>1.0402</v>
      </c>
      <c r="F100" s="14">
        <v>2242159</v>
      </c>
      <c r="G100" s="14">
        <v>2332294</v>
      </c>
      <c r="H100" s="15">
        <v>2209351</v>
      </c>
      <c r="I100" s="14">
        <v>2298167</v>
      </c>
      <c r="J100" s="16">
        <v>1</v>
      </c>
      <c r="K100" s="14">
        <v>2209351</v>
      </c>
      <c r="L100" s="14">
        <v>2298167</v>
      </c>
      <c r="M100" s="14"/>
      <c r="N100" s="14">
        <v>0</v>
      </c>
      <c r="O100" s="14">
        <v>2209351</v>
      </c>
      <c r="P100" s="14">
        <f>E100*O100</f>
        <v>2298166.9101999998</v>
      </c>
      <c r="Q100" s="14">
        <v>-32808</v>
      </c>
      <c r="R100" s="14">
        <v>-34127</v>
      </c>
    </row>
    <row r="101" spans="1:18" ht="16.5" customHeight="1" x14ac:dyDescent="0.2">
      <c r="A101" s="10">
        <v>6</v>
      </c>
      <c r="B101" s="11" t="s">
        <v>162</v>
      </c>
      <c r="C101" s="12" t="s">
        <v>163</v>
      </c>
      <c r="D101" s="11" t="s">
        <v>159</v>
      </c>
      <c r="E101" s="13">
        <v>0.50080000000000002</v>
      </c>
      <c r="F101" s="14">
        <v>2484634</v>
      </c>
      <c r="G101" s="14">
        <v>1244305</v>
      </c>
      <c r="H101" s="15">
        <v>2445017</v>
      </c>
      <c r="I101" s="14">
        <v>1224465</v>
      </c>
      <c r="J101" s="16">
        <v>1</v>
      </c>
      <c r="K101" s="14">
        <v>2445017</v>
      </c>
      <c r="L101" s="14">
        <v>1224465</v>
      </c>
      <c r="M101" s="14"/>
      <c r="N101" s="14">
        <v>0</v>
      </c>
      <c r="O101" s="14">
        <v>2445017</v>
      </c>
      <c r="P101" s="14">
        <f t="shared" ref="P101:P124" si="4">E101*O101</f>
        <v>1224464.5135999999</v>
      </c>
      <c r="Q101" s="14">
        <v>-39617</v>
      </c>
      <c r="R101" s="14">
        <v>-19840</v>
      </c>
    </row>
    <row r="102" spans="1:18" ht="16.5" customHeight="1" x14ac:dyDescent="0.2">
      <c r="A102" s="10">
        <v>7</v>
      </c>
      <c r="B102" s="11" t="s">
        <v>164</v>
      </c>
      <c r="C102" s="12" t="s">
        <v>165</v>
      </c>
      <c r="D102" s="11" t="s">
        <v>159</v>
      </c>
      <c r="E102" s="13">
        <v>4.4999999999999998E-2</v>
      </c>
      <c r="F102" s="14">
        <v>1756646</v>
      </c>
      <c r="G102" s="14">
        <v>79049</v>
      </c>
      <c r="H102" s="15">
        <v>1741998</v>
      </c>
      <c r="I102" s="14">
        <v>78390</v>
      </c>
      <c r="J102" s="16">
        <v>1</v>
      </c>
      <c r="K102" s="14">
        <v>1741998</v>
      </c>
      <c r="L102" s="14">
        <v>78390</v>
      </c>
      <c r="M102" s="14"/>
      <c r="N102" s="14">
        <v>0</v>
      </c>
      <c r="O102" s="14">
        <v>1741998</v>
      </c>
      <c r="P102" s="14">
        <f t="shared" si="4"/>
        <v>78389.91</v>
      </c>
      <c r="Q102" s="14">
        <v>-14648</v>
      </c>
      <c r="R102" s="14">
        <v>-659</v>
      </c>
    </row>
    <row r="103" spans="1:18" ht="16.5" customHeight="1" x14ac:dyDescent="0.2">
      <c r="A103" s="10">
        <v>8</v>
      </c>
      <c r="B103" s="11" t="s">
        <v>166</v>
      </c>
      <c r="C103" s="12" t="s">
        <v>167</v>
      </c>
      <c r="D103" s="11" t="s">
        <v>159</v>
      </c>
      <c r="E103" s="13">
        <v>1.1915</v>
      </c>
      <c r="F103" s="14">
        <v>2256343</v>
      </c>
      <c r="G103" s="14">
        <v>2688433</v>
      </c>
      <c r="H103" s="15">
        <v>2212889</v>
      </c>
      <c r="I103" s="14">
        <v>2636657</v>
      </c>
      <c r="J103" s="16">
        <v>1</v>
      </c>
      <c r="K103" s="14">
        <v>2212889</v>
      </c>
      <c r="L103" s="14">
        <v>2636657</v>
      </c>
      <c r="M103" s="14"/>
      <c r="N103" s="14">
        <v>0</v>
      </c>
      <c r="O103" s="14">
        <v>2212889</v>
      </c>
      <c r="P103" s="14">
        <f t="shared" si="4"/>
        <v>2636657.2434999999</v>
      </c>
      <c r="Q103" s="14">
        <v>-43454</v>
      </c>
      <c r="R103" s="14">
        <v>-51776</v>
      </c>
    </row>
    <row r="104" spans="1:18" ht="16.5" customHeight="1" x14ac:dyDescent="0.2">
      <c r="A104" s="10">
        <v>9</v>
      </c>
      <c r="B104" s="11" t="s">
        <v>168</v>
      </c>
      <c r="C104" s="12" t="s">
        <v>169</v>
      </c>
      <c r="D104" s="11" t="s">
        <v>159</v>
      </c>
      <c r="E104" s="13">
        <v>2.18E-2</v>
      </c>
      <c r="F104" s="14">
        <v>3038093</v>
      </c>
      <c r="G104" s="14">
        <v>66230</v>
      </c>
      <c r="H104" s="15">
        <v>3066093</v>
      </c>
      <c r="I104" s="14">
        <v>66841</v>
      </c>
      <c r="J104" s="16">
        <v>1</v>
      </c>
      <c r="K104" s="14">
        <v>3066093</v>
      </c>
      <c r="L104" s="14">
        <v>66841</v>
      </c>
      <c r="M104" s="14"/>
      <c r="N104" s="14">
        <v>0</v>
      </c>
      <c r="O104" s="14">
        <v>3066093</v>
      </c>
      <c r="P104" s="14">
        <f t="shared" si="4"/>
        <v>66840.827399999995</v>
      </c>
      <c r="Q104" s="14">
        <v>28000</v>
      </c>
      <c r="R104" s="14">
        <v>611</v>
      </c>
    </row>
    <row r="105" spans="1:18" ht="16.5" customHeight="1" x14ac:dyDescent="0.2">
      <c r="A105" s="10">
        <v>10</v>
      </c>
      <c r="B105" s="11" t="s">
        <v>170</v>
      </c>
      <c r="C105" s="12" t="s">
        <v>171</v>
      </c>
      <c r="D105" s="11" t="s">
        <v>159</v>
      </c>
      <c r="E105" s="13">
        <v>0.80579999999999996</v>
      </c>
      <c r="F105" s="14">
        <v>1528435</v>
      </c>
      <c r="G105" s="14">
        <v>1231613</v>
      </c>
      <c r="H105" s="15">
        <v>1559267</v>
      </c>
      <c r="I105" s="14">
        <v>1256457</v>
      </c>
      <c r="J105" s="16">
        <v>1</v>
      </c>
      <c r="K105" s="14">
        <v>1559267</v>
      </c>
      <c r="L105" s="14">
        <v>1256457</v>
      </c>
      <c r="M105" s="14"/>
      <c r="N105" s="14">
        <v>0</v>
      </c>
      <c r="O105" s="14">
        <v>1559267</v>
      </c>
      <c r="P105" s="14">
        <f t="shared" si="4"/>
        <v>1256457.3485999999</v>
      </c>
      <c r="Q105" s="14">
        <v>30832</v>
      </c>
      <c r="R105" s="14">
        <v>24844</v>
      </c>
    </row>
    <row r="106" spans="1:18" ht="16.5" customHeight="1" x14ac:dyDescent="0.2">
      <c r="A106" s="10">
        <v>14</v>
      </c>
      <c r="B106" s="11" t="s">
        <v>172</v>
      </c>
      <c r="C106" s="12" t="s">
        <v>173</v>
      </c>
      <c r="D106" s="11" t="s">
        <v>159</v>
      </c>
      <c r="E106" s="13">
        <v>0.17019999999999999</v>
      </c>
      <c r="F106" s="14">
        <v>27817</v>
      </c>
      <c r="G106" s="14">
        <v>4734</v>
      </c>
      <c r="H106" s="15">
        <v>27534</v>
      </c>
      <c r="I106" s="14">
        <v>4686</v>
      </c>
      <c r="J106" s="16">
        <v>1</v>
      </c>
      <c r="K106" s="14">
        <v>27534</v>
      </c>
      <c r="L106" s="14">
        <v>4686</v>
      </c>
      <c r="M106" s="14"/>
      <c r="N106" s="14">
        <v>0</v>
      </c>
      <c r="O106" s="14">
        <v>27534</v>
      </c>
      <c r="P106" s="14">
        <f t="shared" si="4"/>
        <v>4686.2867999999999</v>
      </c>
      <c r="Q106" s="14">
        <v>-283</v>
      </c>
      <c r="R106" s="14">
        <v>-48</v>
      </c>
    </row>
    <row r="107" spans="1:18" ht="16.5" customHeight="1" x14ac:dyDescent="0.2">
      <c r="A107" s="10">
        <v>15</v>
      </c>
      <c r="B107" s="11" t="s">
        <v>174</v>
      </c>
      <c r="C107" s="12" t="s">
        <v>175</v>
      </c>
      <c r="D107" s="11" t="s">
        <v>159</v>
      </c>
      <c r="E107" s="13">
        <v>2.2303000000000002</v>
      </c>
      <c r="F107" s="14">
        <v>281286</v>
      </c>
      <c r="G107" s="14">
        <v>627352</v>
      </c>
      <c r="H107" s="15">
        <v>295251</v>
      </c>
      <c r="I107" s="14">
        <v>658498</v>
      </c>
      <c r="J107" s="16">
        <v>1</v>
      </c>
      <c r="K107" s="14">
        <v>295251</v>
      </c>
      <c r="L107" s="14">
        <v>658498</v>
      </c>
      <c r="M107" s="14"/>
      <c r="N107" s="14">
        <v>0</v>
      </c>
      <c r="O107" s="14">
        <v>295251</v>
      </c>
      <c r="P107" s="14">
        <f t="shared" si="4"/>
        <v>658498.30530000001</v>
      </c>
      <c r="Q107" s="14">
        <v>13965</v>
      </c>
      <c r="R107" s="14">
        <v>31146</v>
      </c>
    </row>
    <row r="108" spans="1:18" ht="28.5" customHeight="1" x14ac:dyDescent="0.2">
      <c r="A108" s="10">
        <v>17</v>
      </c>
      <c r="B108" s="11" t="s">
        <v>176</v>
      </c>
      <c r="C108" s="12" t="s">
        <v>177</v>
      </c>
      <c r="D108" s="11" t="s">
        <v>159</v>
      </c>
      <c r="E108" s="13">
        <v>5.0785999999999998</v>
      </c>
      <c r="F108" s="14">
        <v>2391243</v>
      </c>
      <c r="G108" s="14">
        <v>12144167</v>
      </c>
      <c r="H108" s="15">
        <v>2293064</v>
      </c>
      <c r="I108" s="14">
        <v>11645555</v>
      </c>
      <c r="J108" s="16">
        <v>1</v>
      </c>
      <c r="K108" s="14">
        <v>2293064</v>
      </c>
      <c r="L108" s="14">
        <v>11645555</v>
      </c>
      <c r="M108" s="14"/>
      <c r="N108" s="14">
        <v>0</v>
      </c>
      <c r="O108" s="14">
        <v>2293064</v>
      </c>
      <c r="P108" s="14">
        <f t="shared" si="4"/>
        <v>11645554.830399999</v>
      </c>
      <c r="Q108" s="14">
        <v>-98179</v>
      </c>
      <c r="R108" s="14">
        <v>-498612</v>
      </c>
    </row>
    <row r="109" spans="1:18" ht="28.5" customHeight="1" x14ac:dyDescent="0.2">
      <c r="A109" s="10">
        <v>18</v>
      </c>
      <c r="B109" s="11" t="s">
        <v>178</v>
      </c>
      <c r="C109" s="12" t="s">
        <v>179</v>
      </c>
      <c r="D109" s="11" t="s">
        <v>159</v>
      </c>
      <c r="E109" s="13">
        <v>0.88239999999999996</v>
      </c>
      <c r="F109" s="14">
        <v>2938899</v>
      </c>
      <c r="G109" s="14">
        <v>2593284</v>
      </c>
      <c r="H109" s="15">
        <v>2808942</v>
      </c>
      <c r="I109" s="14">
        <v>2478610</v>
      </c>
      <c r="J109" s="16">
        <v>1</v>
      </c>
      <c r="K109" s="14">
        <v>2808942</v>
      </c>
      <c r="L109" s="14">
        <v>2478610</v>
      </c>
      <c r="M109" s="14"/>
      <c r="N109" s="14">
        <v>0</v>
      </c>
      <c r="O109" s="14">
        <v>2808942</v>
      </c>
      <c r="P109" s="14">
        <f t="shared" si="4"/>
        <v>2478610.4208</v>
      </c>
      <c r="Q109" s="14">
        <v>-129957</v>
      </c>
      <c r="R109" s="14">
        <v>-114674</v>
      </c>
    </row>
    <row r="110" spans="1:18" ht="16.5" customHeight="1" x14ac:dyDescent="0.2">
      <c r="A110" s="10">
        <v>19</v>
      </c>
      <c r="B110" s="11" t="s">
        <v>180</v>
      </c>
      <c r="C110" s="12" t="s">
        <v>181</v>
      </c>
      <c r="D110" s="11" t="s">
        <v>159</v>
      </c>
      <c r="E110" s="13">
        <v>6.1492000000000004</v>
      </c>
      <c r="F110" s="14">
        <v>276782</v>
      </c>
      <c r="G110" s="14">
        <v>1701988</v>
      </c>
      <c r="H110" s="15">
        <v>290935</v>
      </c>
      <c r="I110" s="14">
        <v>1789018</v>
      </c>
      <c r="J110" s="16">
        <v>1</v>
      </c>
      <c r="K110" s="14">
        <v>290935</v>
      </c>
      <c r="L110" s="14">
        <v>1789018</v>
      </c>
      <c r="M110" s="14"/>
      <c r="N110" s="14">
        <v>0</v>
      </c>
      <c r="O110" s="14">
        <v>290935</v>
      </c>
      <c r="P110" s="14">
        <f t="shared" si="4"/>
        <v>1789017.5020000001</v>
      </c>
      <c r="Q110" s="14">
        <v>14153</v>
      </c>
      <c r="R110" s="14">
        <v>87030</v>
      </c>
    </row>
    <row r="111" spans="1:18" ht="16.5" customHeight="1" x14ac:dyDescent="0.2">
      <c r="A111" s="10">
        <v>20</v>
      </c>
      <c r="B111" s="11" t="s">
        <v>182</v>
      </c>
      <c r="C111" s="12" t="s">
        <v>183</v>
      </c>
      <c r="D111" s="11" t="s">
        <v>159</v>
      </c>
      <c r="E111" s="13">
        <v>3.0326</v>
      </c>
      <c r="F111" s="14">
        <v>272875</v>
      </c>
      <c r="G111" s="14">
        <v>827521</v>
      </c>
      <c r="H111" s="15">
        <v>287217</v>
      </c>
      <c r="I111" s="14">
        <v>871014</v>
      </c>
      <c r="J111" s="16">
        <v>1</v>
      </c>
      <c r="K111" s="14">
        <v>287217</v>
      </c>
      <c r="L111" s="14">
        <v>871014</v>
      </c>
      <c r="M111" s="14"/>
      <c r="N111" s="14">
        <v>0</v>
      </c>
      <c r="O111" s="14">
        <v>287217</v>
      </c>
      <c r="P111" s="14">
        <f t="shared" si="4"/>
        <v>871014.27419999999</v>
      </c>
      <c r="Q111" s="14">
        <v>14342</v>
      </c>
      <c r="R111" s="14">
        <v>43493</v>
      </c>
    </row>
    <row r="112" spans="1:18" ht="16.5" customHeight="1" x14ac:dyDescent="0.2">
      <c r="A112" s="10">
        <v>21</v>
      </c>
      <c r="B112" s="11" t="s">
        <v>184</v>
      </c>
      <c r="C112" s="12" t="s">
        <v>185</v>
      </c>
      <c r="D112" s="11" t="s">
        <v>159</v>
      </c>
      <c r="E112" s="13">
        <v>5.2550999999999997</v>
      </c>
      <c r="F112" s="14">
        <v>396542</v>
      </c>
      <c r="G112" s="14">
        <v>2083868</v>
      </c>
      <c r="H112" s="15">
        <v>411510</v>
      </c>
      <c r="I112" s="14">
        <v>2162526</v>
      </c>
      <c r="J112" s="16">
        <v>1</v>
      </c>
      <c r="K112" s="14">
        <v>411510</v>
      </c>
      <c r="L112" s="14">
        <v>2162526</v>
      </c>
      <c r="M112" s="14"/>
      <c r="N112" s="14">
        <v>0</v>
      </c>
      <c r="O112" s="14">
        <v>411510</v>
      </c>
      <c r="P112" s="14">
        <f t="shared" si="4"/>
        <v>2162526.2009999999</v>
      </c>
      <c r="Q112" s="14">
        <v>14968</v>
      </c>
      <c r="R112" s="14">
        <v>78658</v>
      </c>
    </row>
    <row r="113" spans="1:18" ht="16.5" customHeight="1" x14ac:dyDescent="0.2">
      <c r="A113" s="10">
        <v>24</v>
      </c>
      <c r="B113" s="11" t="s">
        <v>186</v>
      </c>
      <c r="C113" s="12" t="s">
        <v>187</v>
      </c>
      <c r="D113" s="11" t="s">
        <v>159</v>
      </c>
      <c r="E113" s="13">
        <v>64.688400000000001</v>
      </c>
      <c r="F113" s="14">
        <v>411700</v>
      </c>
      <c r="G113" s="14">
        <v>26632214</v>
      </c>
      <c r="H113" s="15">
        <v>424755</v>
      </c>
      <c r="I113" s="14">
        <v>27476721</v>
      </c>
      <c r="J113" s="16">
        <v>1</v>
      </c>
      <c r="K113" s="14">
        <v>424755</v>
      </c>
      <c r="L113" s="14">
        <v>27476721</v>
      </c>
      <c r="M113" s="14"/>
      <c r="N113" s="14">
        <v>0</v>
      </c>
      <c r="O113" s="14">
        <v>424755</v>
      </c>
      <c r="P113" s="14">
        <f t="shared" si="4"/>
        <v>27476721.342</v>
      </c>
      <c r="Q113" s="14">
        <v>13055</v>
      </c>
      <c r="R113" s="14">
        <v>844507</v>
      </c>
    </row>
    <row r="114" spans="1:18" ht="16.5" customHeight="1" x14ac:dyDescent="0.2">
      <c r="A114" s="10">
        <v>28</v>
      </c>
      <c r="B114" s="11" t="s">
        <v>188</v>
      </c>
      <c r="C114" s="12" t="s">
        <v>189</v>
      </c>
      <c r="D114" s="11" t="s">
        <v>159</v>
      </c>
      <c r="E114" s="13">
        <v>1.3599999999999999E-2</v>
      </c>
      <c r="F114" s="14">
        <v>47521</v>
      </c>
      <c r="G114" s="14">
        <v>646</v>
      </c>
      <c r="H114" s="15">
        <v>47049</v>
      </c>
      <c r="I114" s="14">
        <v>640</v>
      </c>
      <c r="J114" s="16">
        <v>1</v>
      </c>
      <c r="K114" s="14">
        <v>47049</v>
      </c>
      <c r="L114" s="14">
        <v>640</v>
      </c>
      <c r="M114" s="14"/>
      <c r="N114" s="14">
        <v>0</v>
      </c>
      <c r="O114" s="14">
        <v>47049</v>
      </c>
      <c r="P114" s="14">
        <f t="shared" si="4"/>
        <v>639.8664</v>
      </c>
      <c r="Q114" s="14">
        <v>-472</v>
      </c>
      <c r="R114" s="14">
        <v>-6</v>
      </c>
    </row>
    <row r="115" spans="1:18" ht="16.5" customHeight="1" x14ac:dyDescent="0.2">
      <c r="A115" s="10">
        <v>29</v>
      </c>
      <c r="B115" s="11" t="s">
        <v>190</v>
      </c>
      <c r="C115" s="12" t="s">
        <v>191</v>
      </c>
      <c r="D115" s="11" t="s">
        <v>159</v>
      </c>
      <c r="E115" s="13">
        <v>15.609500000000001</v>
      </c>
      <c r="F115" s="14">
        <v>67929</v>
      </c>
      <c r="G115" s="14">
        <v>1060338</v>
      </c>
      <c r="H115" s="15">
        <v>67079</v>
      </c>
      <c r="I115" s="14">
        <v>1047070</v>
      </c>
      <c r="J115" s="16">
        <v>1</v>
      </c>
      <c r="K115" s="14">
        <v>67079</v>
      </c>
      <c r="L115" s="14">
        <v>1047070</v>
      </c>
      <c r="M115" s="14"/>
      <c r="N115" s="14">
        <v>0</v>
      </c>
      <c r="O115" s="14">
        <v>67079</v>
      </c>
      <c r="P115" s="14">
        <f t="shared" si="4"/>
        <v>1047069.6505</v>
      </c>
      <c r="Q115" s="14">
        <v>-850</v>
      </c>
      <c r="R115" s="14">
        <v>-13268</v>
      </c>
    </row>
    <row r="116" spans="1:18" ht="16.5" customHeight="1" x14ac:dyDescent="0.2">
      <c r="A116" s="10">
        <v>30</v>
      </c>
      <c r="B116" s="11" t="s">
        <v>192</v>
      </c>
      <c r="C116" s="12" t="s">
        <v>193</v>
      </c>
      <c r="D116" s="11" t="s">
        <v>159</v>
      </c>
      <c r="E116" s="13">
        <v>0.249</v>
      </c>
      <c r="F116" s="14">
        <v>18982</v>
      </c>
      <c r="G116" s="14">
        <v>4727</v>
      </c>
      <c r="H116" s="15">
        <v>18604</v>
      </c>
      <c r="I116" s="14">
        <v>4632</v>
      </c>
      <c r="J116" s="16">
        <v>1</v>
      </c>
      <c r="K116" s="14">
        <v>18604</v>
      </c>
      <c r="L116" s="14">
        <v>4632</v>
      </c>
      <c r="M116" s="14"/>
      <c r="N116" s="14">
        <v>0</v>
      </c>
      <c r="O116" s="14">
        <v>18604</v>
      </c>
      <c r="P116" s="14">
        <f t="shared" si="4"/>
        <v>4632.3959999999997</v>
      </c>
      <c r="Q116" s="14">
        <v>-378</v>
      </c>
      <c r="R116" s="14">
        <v>-95</v>
      </c>
    </row>
    <row r="117" spans="1:18" ht="28.5" customHeight="1" x14ac:dyDescent="0.2">
      <c r="A117" s="10">
        <v>31</v>
      </c>
      <c r="B117" s="11" t="s">
        <v>194</v>
      </c>
      <c r="C117" s="12" t="s">
        <v>195</v>
      </c>
      <c r="D117" s="11" t="s">
        <v>159</v>
      </c>
      <c r="E117" s="13">
        <v>0.64259999999999995</v>
      </c>
      <c r="F117" s="14">
        <v>1368647</v>
      </c>
      <c r="G117" s="14">
        <v>879493</v>
      </c>
      <c r="H117" s="15">
        <v>1306786</v>
      </c>
      <c r="I117" s="14">
        <v>839741</v>
      </c>
      <c r="J117" s="16">
        <v>1</v>
      </c>
      <c r="K117" s="14">
        <v>1306786</v>
      </c>
      <c r="L117" s="14">
        <v>839741</v>
      </c>
      <c r="M117" s="14"/>
      <c r="N117" s="14">
        <v>0</v>
      </c>
      <c r="O117" s="14">
        <v>1306786</v>
      </c>
      <c r="P117" s="14">
        <f t="shared" si="4"/>
        <v>839740.68359999999</v>
      </c>
      <c r="Q117" s="14">
        <v>-61861</v>
      </c>
      <c r="R117" s="14">
        <v>-39752</v>
      </c>
    </row>
    <row r="118" spans="1:18" ht="16.5" customHeight="1" x14ac:dyDescent="0.2">
      <c r="A118" s="10">
        <v>32</v>
      </c>
      <c r="B118" s="11" t="s">
        <v>196</v>
      </c>
      <c r="C118" s="12" t="s">
        <v>197</v>
      </c>
      <c r="D118" s="11" t="s">
        <v>159</v>
      </c>
      <c r="E118" s="13">
        <v>8.0486000000000004</v>
      </c>
      <c r="F118" s="14">
        <v>320806</v>
      </c>
      <c r="G118" s="14">
        <v>2582039</v>
      </c>
      <c r="H118" s="15">
        <v>334582</v>
      </c>
      <c r="I118" s="14">
        <v>2692917</v>
      </c>
      <c r="J118" s="16">
        <v>1</v>
      </c>
      <c r="K118" s="14">
        <v>334582</v>
      </c>
      <c r="L118" s="14">
        <v>2692917</v>
      </c>
      <c r="M118" s="14"/>
      <c r="N118" s="14">
        <v>0</v>
      </c>
      <c r="O118" s="14">
        <v>334582</v>
      </c>
      <c r="P118" s="14">
        <f t="shared" si="4"/>
        <v>2692916.6852000002</v>
      </c>
      <c r="Q118" s="14">
        <v>13776</v>
      </c>
      <c r="R118" s="14">
        <v>110878</v>
      </c>
    </row>
    <row r="119" spans="1:18" ht="16.5" customHeight="1" x14ac:dyDescent="0.2">
      <c r="A119" s="10">
        <v>33</v>
      </c>
      <c r="B119" s="11" t="s">
        <v>198</v>
      </c>
      <c r="C119" s="12" t="s">
        <v>199</v>
      </c>
      <c r="D119" s="11" t="s">
        <v>159</v>
      </c>
      <c r="E119" s="13">
        <v>1.1722999999999999</v>
      </c>
      <c r="F119" s="14">
        <v>294869</v>
      </c>
      <c r="G119" s="14">
        <v>345675</v>
      </c>
      <c r="H119" s="15">
        <v>308928</v>
      </c>
      <c r="I119" s="14">
        <v>362156</v>
      </c>
      <c r="J119" s="16">
        <v>1</v>
      </c>
      <c r="K119" s="14">
        <v>308928</v>
      </c>
      <c r="L119" s="14">
        <v>362156</v>
      </c>
      <c r="M119" s="14"/>
      <c r="N119" s="14">
        <v>0</v>
      </c>
      <c r="O119" s="14">
        <v>308928</v>
      </c>
      <c r="P119" s="14">
        <f t="shared" si="4"/>
        <v>362156.29439999996</v>
      </c>
      <c r="Q119" s="14">
        <v>14059</v>
      </c>
      <c r="R119" s="14">
        <v>16481</v>
      </c>
    </row>
    <row r="120" spans="1:18" ht="16.5" customHeight="1" x14ac:dyDescent="0.2">
      <c r="A120" s="10">
        <v>34</v>
      </c>
      <c r="B120" s="11" t="s">
        <v>200</v>
      </c>
      <c r="C120" s="12" t="s">
        <v>201</v>
      </c>
      <c r="D120" s="11" t="s">
        <v>159</v>
      </c>
      <c r="E120" s="13">
        <v>0.72209999999999996</v>
      </c>
      <c r="F120" s="14">
        <v>447226</v>
      </c>
      <c r="G120" s="14">
        <v>322942</v>
      </c>
      <c r="H120" s="15">
        <v>460058</v>
      </c>
      <c r="I120" s="14">
        <v>332208</v>
      </c>
      <c r="J120" s="16">
        <v>1</v>
      </c>
      <c r="K120" s="14">
        <v>460058</v>
      </c>
      <c r="L120" s="14">
        <v>332208</v>
      </c>
      <c r="M120" s="14"/>
      <c r="N120" s="14">
        <v>0</v>
      </c>
      <c r="O120" s="14">
        <v>460058</v>
      </c>
      <c r="P120" s="14">
        <f t="shared" si="4"/>
        <v>332207.88179999997</v>
      </c>
      <c r="Q120" s="14">
        <v>12832</v>
      </c>
      <c r="R120" s="14">
        <v>9266</v>
      </c>
    </row>
    <row r="121" spans="1:18" ht="16.5" customHeight="1" x14ac:dyDescent="0.2">
      <c r="A121" s="10">
        <v>35</v>
      </c>
      <c r="B121" s="11" t="s">
        <v>202</v>
      </c>
      <c r="C121" s="12" t="s">
        <v>203</v>
      </c>
      <c r="D121" s="11" t="s">
        <v>159</v>
      </c>
      <c r="E121" s="13">
        <v>1.4999999999999999E-2</v>
      </c>
      <c r="F121" s="14">
        <v>826454</v>
      </c>
      <c r="G121" s="14">
        <v>12397</v>
      </c>
      <c r="H121" s="15">
        <v>836832</v>
      </c>
      <c r="I121" s="14">
        <v>12552</v>
      </c>
      <c r="J121" s="16">
        <v>1</v>
      </c>
      <c r="K121" s="14">
        <v>836832</v>
      </c>
      <c r="L121" s="14">
        <v>12552</v>
      </c>
      <c r="M121" s="14"/>
      <c r="N121" s="14">
        <v>0</v>
      </c>
      <c r="O121" s="14">
        <v>836832</v>
      </c>
      <c r="P121" s="14">
        <f t="shared" si="4"/>
        <v>12552.48</v>
      </c>
      <c r="Q121" s="14">
        <v>10378</v>
      </c>
      <c r="R121" s="14">
        <v>155</v>
      </c>
    </row>
    <row r="122" spans="1:18" ht="16.5" customHeight="1" x14ac:dyDescent="0.2">
      <c r="A122" s="10">
        <v>36</v>
      </c>
      <c r="B122" s="11" t="s">
        <v>204</v>
      </c>
      <c r="C122" s="12" t="s">
        <v>205</v>
      </c>
      <c r="D122" s="11" t="s">
        <v>159</v>
      </c>
      <c r="E122" s="13">
        <v>4.0846</v>
      </c>
      <c r="F122" s="14">
        <v>1727890</v>
      </c>
      <c r="G122" s="14">
        <v>7057739</v>
      </c>
      <c r="H122" s="15">
        <v>1651024</v>
      </c>
      <c r="I122" s="14">
        <v>6743773</v>
      </c>
      <c r="J122" s="16">
        <v>1</v>
      </c>
      <c r="K122" s="14">
        <v>1651024</v>
      </c>
      <c r="L122" s="14">
        <v>6743773</v>
      </c>
      <c r="M122" s="14"/>
      <c r="N122" s="14">
        <v>0</v>
      </c>
      <c r="O122" s="14">
        <v>1651024</v>
      </c>
      <c r="P122" s="14">
        <f t="shared" si="4"/>
        <v>6743772.6304000001</v>
      </c>
      <c r="Q122" s="14">
        <v>-76866</v>
      </c>
      <c r="R122" s="14">
        <v>-313966</v>
      </c>
    </row>
    <row r="123" spans="1:18" ht="16.5" customHeight="1" x14ac:dyDescent="0.2">
      <c r="A123" s="10">
        <v>37</v>
      </c>
      <c r="B123" s="11" t="s">
        <v>206</v>
      </c>
      <c r="C123" s="12" t="s">
        <v>207</v>
      </c>
      <c r="D123" s="11" t="s">
        <v>159</v>
      </c>
      <c r="E123" s="13">
        <v>2.9398</v>
      </c>
      <c r="F123" s="14">
        <v>321922</v>
      </c>
      <c r="G123" s="14">
        <v>946386</v>
      </c>
      <c r="H123" s="15">
        <v>335415</v>
      </c>
      <c r="I123" s="14">
        <v>986053</v>
      </c>
      <c r="J123" s="16">
        <v>1</v>
      </c>
      <c r="K123" s="14">
        <v>335415</v>
      </c>
      <c r="L123" s="14">
        <v>986053</v>
      </c>
      <c r="M123" s="14"/>
      <c r="N123" s="14">
        <v>0</v>
      </c>
      <c r="O123" s="14">
        <v>335415</v>
      </c>
      <c r="P123" s="14">
        <f t="shared" si="4"/>
        <v>986053.01699999999</v>
      </c>
      <c r="Q123" s="14">
        <v>13493</v>
      </c>
      <c r="R123" s="14">
        <v>39667</v>
      </c>
    </row>
    <row r="124" spans="1:18" ht="16.5" customHeight="1" x14ac:dyDescent="0.2">
      <c r="A124" s="10">
        <v>38</v>
      </c>
      <c r="B124" s="11" t="s">
        <v>18</v>
      </c>
      <c r="C124" s="12" t="s">
        <v>19</v>
      </c>
      <c r="D124" s="11" t="s">
        <v>11</v>
      </c>
      <c r="E124" s="13"/>
      <c r="F124" s="14"/>
      <c r="G124" s="14">
        <v>87105</v>
      </c>
      <c r="H124" s="15"/>
      <c r="I124" s="14"/>
      <c r="J124" s="16"/>
      <c r="K124" s="14"/>
      <c r="L124" s="14"/>
      <c r="M124" s="14"/>
      <c r="N124" s="14"/>
      <c r="O124" s="14"/>
      <c r="P124" s="14">
        <f t="shared" si="4"/>
        <v>0</v>
      </c>
      <c r="Q124" s="14"/>
      <c r="R124" s="14">
        <v>298</v>
      </c>
    </row>
    <row r="125" spans="1:18" ht="16.5" customHeight="1" x14ac:dyDescent="0.2">
      <c r="A125" s="17"/>
      <c r="B125" s="18"/>
      <c r="C125" s="19" t="s">
        <v>20</v>
      </c>
      <c r="D125" s="18"/>
      <c r="E125" s="20"/>
      <c r="F125" s="21"/>
      <c r="G125" s="21">
        <v>67556539</v>
      </c>
      <c r="H125" s="22"/>
      <c r="I125" s="21">
        <v>67669347</v>
      </c>
      <c r="J125" s="23"/>
      <c r="K125" s="21"/>
      <c r="L125" s="21">
        <v>67669347</v>
      </c>
      <c r="M125" s="21"/>
      <c r="N125" s="21">
        <v>0</v>
      </c>
      <c r="O125" s="21"/>
      <c r="P125" s="21">
        <f>SUM(P100:P124)</f>
        <v>67669347.501100004</v>
      </c>
      <c r="Q125" s="21"/>
      <c r="R125" s="21">
        <v>200211</v>
      </c>
    </row>
    <row r="128" spans="1:18" x14ac:dyDescent="0.2">
      <c r="P128" s="24">
        <f>P125+P98+P88</f>
        <v>892987224.38890004</v>
      </c>
    </row>
    <row r="130" spans="16:16" x14ac:dyDescent="0.2">
      <c r="P130" s="1">
        <f>1048000000/1.08</f>
        <v>970370370.37037027</v>
      </c>
    </row>
    <row r="133" spans="16:16" x14ac:dyDescent="0.2">
      <c r="P133" s="24">
        <f>P130-P128</f>
        <v>77383145.981470227</v>
      </c>
    </row>
    <row r="134" spans="16:16" x14ac:dyDescent="0.2">
      <c r="P134" s="1">
        <f>P133/P128</f>
        <v>8.6656498399992246E-2</v>
      </c>
    </row>
  </sheetData>
  <autoFilter ref="A4:T125" xr:uid="{00000000-0009-0000-0000-000000000000}"/>
  <mergeCells count="3">
    <mergeCell ref="A1:R1"/>
    <mergeCell ref="A2:R2"/>
    <mergeCell ref="A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dcterms:created xsi:type="dcterms:W3CDTF">2025-07-18T07:58:27Z</dcterms:created>
  <dcterms:modified xsi:type="dcterms:W3CDTF">2025-12-09T15:48:30Z</dcterms:modified>
</cp:coreProperties>
</file>