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Gói 04 XL/"/>
    </mc:Choice>
  </mc:AlternateContent>
  <xr:revisionPtr revIDLastSave="0" documentId="13_ncr:1_{2BADD344-E983-AF48-91E0-C6587A8E4CCD}" xr6:coauthVersionLast="47" xr6:coauthVersionMax="47" xr10:uidLastSave="{00000000-0000-0000-0000-000000000000}"/>
  <bookViews>
    <workbookView xWindow="3440" yWindow="1860" windowWidth="27180" windowHeight="15940" xr2:uid="{EF0A90C1-9C80-6F49-AF27-0A220E1FCC6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2" i="2"/>
  <c r="F3" i="2"/>
  <c r="F4" i="2"/>
  <c r="F5" i="2"/>
  <c r="F6" i="2"/>
  <c r="F1" i="2"/>
  <c r="O7" i="1" l="1"/>
  <c r="I9" i="1"/>
  <c r="I10" i="1"/>
  <c r="J10" i="1" s="1"/>
  <c r="I11" i="1"/>
  <c r="I12" i="1"/>
  <c r="J12" i="1" s="1"/>
  <c r="I13" i="1"/>
  <c r="J13" i="1" s="1"/>
  <c r="I14" i="1"/>
  <c r="J11" i="1"/>
  <c r="J14" i="1"/>
  <c r="E18" i="1"/>
  <c r="I6" i="1"/>
  <c r="I8" i="1"/>
  <c r="J8" i="1" s="1"/>
  <c r="I7" i="1"/>
  <c r="J7" i="1" s="1"/>
  <c r="F16" i="1"/>
  <c r="I16" i="1" s="1"/>
  <c r="J16" i="1" s="1"/>
  <c r="I17" i="1"/>
  <c r="J17" i="1" s="1"/>
  <c r="J9" i="1"/>
  <c r="I15" i="1"/>
  <c r="J15" i="1" s="1"/>
  <c r="J6" i="1"/>
  <c r="J19" i="1" l="1"/>
  <c r="L6" i="1"/>
  <c r="L7" i="1" s="1"/>
  <c r="M7" i="1" s="1"/>
</calcChain>
</file>

<file path=xl/sharedStrings.xml><?xml version="1.0" encoding="utf-8"?>
<sst xmlns="http://schemas.openxmlformats.org/spreadsheetml/2006/main" count="67" uniqueCount="56">
  <si>
    <t>BIỂU GIÁ HỢP ĐỒNG</t>
  </si>
  <si>
    <t>CÔNG TRÌNH: SỬA CHỮA THỐNG ĐIỆN CHIẾU SÁNG BỊ ẢNH HƯỞNG SAU BÃO SỐ 3 NĂM 2024 TRÊN CÁC TUYẾN ĐƯỜNG NÔNG THÔN MỚI KIỂU MẪU XÃ KIẾN HƯNG, HUYỆN KIẾN THỤY</t>
  </si>
  <si>
    <t>STT</t>
  </si>
  <si>
    <t>Mã số</t>
  </si>
  <si>
    <t>Tên công tác</t>
  </si>
  <si>
    <t>Đơn vị</t>
  </si>
  <si>
    <t>Khối lượng</t>
  </si>
  <si>
    <t>Vật liệu</t>
  </si>
  <si>
    <t>(đ)</t>
  </si>
  <si>
    <t>Nhân công</t>
  </si>
  <si>
    <t>Máy</t>
  </si>
  <si>
    <t>Đơn giá</t>
  </si>
  <si>
    <t>Thành tiền</t>
  </si>
  <si>
    <t>BA.21203</t>
  </si>
  <si>
    <t>Cột</t>
  </si>
  <si>
    <t>BA.233.01</t>
  </si>
  <si>
    <t>Lắp bộ đèn đường Led 100W, dimming 5 cấp</t>
  </si>
  <si>
    <t>bộ</t>
  </si>
  <si>
    <t>BA.23301</t>
  </si>
  <si>
    <t>Lắp bộ đèn đường Led 120W, dimming 5 cấp</t>
  </si>
  <si>
    <t>BA.36201</t>
  </si>
  <si>
    <t>Luồn dây từ cáp ngầm lên đèn</t>
  </si>
  <si>
    <t>100m</t>
  </si>
  <si>
    <t>BA.34001</t>
  </si>
  <si>
    <t>Luồn cáp ngầm cửa cột</t>
  </si>
  <si>
    <t>đầu cáp</t>
  </si>
  <si>
    <t>BA.35101</t>
  </si>
  <si>
    <t>Lắp bảng điện cửa cột</t>
  </si>
  <si>
    <t>bảng</t>
  </si>
  <si>
    <t>BA.35201</t>
  </si>
  <si>
    <t>Lắp cửa cột</t>
  </si>
  <si>
    <t>cửa</t>
  </si>
  <si>
    <t>Làm đầu cáp khô</t>
  </si>
  <si>
    <t>Lắp đặt cọc tiếp địa L63x63x6x2500</t>
  </si>
  <si>
    <t>Khung móng cột chiếu sáng</t>
  </si>
  <si>
    <t>cái</t>
  </si>
  <si>
    <t>m3</t>
  </si>
  <si>
    <t>Sửa chữa, kéo nối lại cáp điện bị đứt</t>
  </si>
  <si>
    <t>01 vị trí</t>
  </si>
  <si>
    <t>Lắp dựng cột đèn bằng máy, cột thép liền cần chiều cao cột 7m, dày 3mm</t>
  </si>
  <si>
    <t>Đổ bê tông thủ công bằng máy trộn, bê tông móng, chiều rộng &lt;= 250cm, đá 1x2, mác 200</t>
  </si>
  <si>
    <t>Nhân công dọn dẹp mặt bằng, đào móng, đổ đất,…</t>
  </si>
  <si>
    <t>Tổng:</t>
  </si>
  <si>
    <t>công</t>
  </si>
  <si>
    <t>ĐẠI DIỆN CHỦ ĐẦU TƯ</t>
  </si>
  <si>
    <t>ĐẠI DIỆN NHÀ THẦU</t>
  </si>
  <si>
    <t>(Kèm theo Hợp đồng số: 13.6/2025/HĐTCXD/ĐS-KH ngày 13/6/2025)</t>
  </si>
  <si>
    <t>Gia công lắp dựng cửa nhôm kính an toàn</t>
  </si>
  <si>
    <t>m2</t>
  </si>
  <si>
    <t>GD bỏ hồi bằng tôn màu</t>
  </si>
  <si>
    <t>m</t>
  </si>
  <si>
    <t>Bản lề 4D</t>
  </si>
  <si>
    <t>Chốt của AP 220</t>
  </si>
  <si>
    <t>Đèn led bán nguyệt ECO 1.2m</t>
  </si>
  <si>
    <t>Dây điện 1x2,5</t>
  </si>
  <si>
    <t>Thuế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</si>
</sst>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5" formatCode="0.0"/>
    <numFmt numFmtId="168" formatCode="_(* #,##0.0000_);_(* \(#,##0.0000\);_(* &quot;-&quot;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41" fontId="0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41" fontId="2" fillId="0" borderId="0" xfId="1" applyFont="1"/>
    <xf numFmtId="37" fontId="0" fillId="0" borderId="0" xfId="0" applyNumberFormat="1"/>
    <xf numFmtId="41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" fontId="8" fillId="0" borderId="1" xfId="1" applyNumberFormat="1" applyFont="1" applyBorder="1" applyAlignment="1">
      <alignment vertical="center"/>
    </xf>
    <xf numFmtId="37" fontId="8" fillId="0" borderId="1" xfId="1" applyNumberFormat="1" applyFont="1" applyBorder="1" applyAlignment="1">
      <alignment vertical="center"/>
    </xf>
    <xf numFmtId="2" fontId="8" fillId="0" borderId="1" xfId="1" applyNumberFormat="1" applyFont="1" applyBorder="1" applyAlignment="1">
      <alignment vertical="center"/>
    </xf>
    <xf numFmtId="41" fontId="8" fillId="0" borderId="1" xfId="1" applyFont="1" applyBorder="1" applyAlignment="1">
      <alignment vertical="center"/>
    </xf>
    <xf numFmtId="41" fontId="5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1" fontId="2" fillId="0" borderId="0" xfId="1" applyFont="1" applyBorder="1" applyAlignment="1">
      <alignment vertical="center"/>
    </xf>
    <xf numFmtId="165" fontId="2" fillId="0" borderId="0" xfId="0" applyNumberFormat="1" applyFont="1"/>
    <xf numFmtId="41" fontId="2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1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8" fontId="8" fillId="0" borderId="1" xfId="1" applyNumberFormat="1" applyFont="1" applyBorder="1" applyAlignment="1">
      <alignment horizontal="left" vertical="center" indent="2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7103-8D4D-6E41-90FE-6C309E52274B}">
  <sheetPr>
    <pageSetUpPr fitToPage="1"/>
  </sheetPr>
  <dimension ref="A1:O32"/>
  <sheetViews>
    <sheetView tabSelected="1" workbookViewId="0">
      <selection activeCell="E18" sqref="E18"/>
    </sheetView>
  </sheetViews>
  <sheetFormatPr baseColWidth="10" defaultRowHeight="16" x14ac:dyDescent="0.2"/>
  <cols>
    <col min="1" max="1" width="7.1640625" customWidth="1"/>
    <col min="2" max="2" width="11.1640625" hidden="1" customWidth="1"/>
    <col min="3" max="3" width="45.33203125" customWidth="1"/>
    <col min="4" max="4" width="8.33203125" customWidth="1"/>
    <col min="5" max="5" width="12.83203125" customWidth="1"/>
    <col min="6" max="6" width="11" hidden="1" customWidth="1"/>
    <col min="7" max="7" width="5" hidden="1" customWidth="1"/>
    <col min="8" max="8" width="0.1640625" customWidth="1"/>
    <col min="9" max="9" width="11.5" bestFit="1" customWidth="1"/>
    <col min="10" max="10" width="16" customWidth="1"/>
    <col min="12" max="12" width="11.83203125" bestFit="1" customWidth="1"/>
    <col min="13" max="13" width="12.5" bestFit="1" customWidth="1"/>
  </cols>
  <sheetData>
    <row r="1" spans="1:15" ht="20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5" ht="48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5" x14ac:dyDescent="0.2">
      <c r="A3" s="25" t="s">
        <v>46</v>
      </c>
      <c r="B3" s="26"/>
      <c r="C3" s="26"/>
      <c r="D3" s="26"/>
      <c r="E3" s="26"/>
      <c r="F3" s="26"/>
      <c r="G3" s="26"/>
      <c r="H3" s="26"/>
      <c r="I3" s="26"/>
      <c r="J3" s="26"/>
    </row>
    <row r="4" spans="1:15" ht="18" x14ac:dyDescent="0.2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7" t="s">
        <v>7</v>
      </c>
      <c r="G4" s="7" t="s">
        <v>9</v>
      </c>
      <c r="H4" s="7" t="s">
        <v>10</v>
      </c>
      <c r="I4" s="7" t="s">
        <v>11</v>
      </c>
      <c r="J4" s="7" t="s">
        <v>12</v>
      </c>
    </row>
    <row r="5" spans="1:15" ht="18" x14ac:dyDescent="0.2">
      <c r="A5" s="28"/>
      <c r="B5" s="28"/>
      <c r="C5" s="28"/>
      <c r="D5" s="28"/>
      <c r="E5" s="28"/>
      <c r="F5" s="7" t="s">
        <v>8</v>
      </c>
      <c r="G5" s="7" t="s">
        <v>8</v>
      </c>
      <c r="H5" s="7" t="s">
        <v>8</v>
      </c>
      <c r="I5" s="7" t="s">
        <v>8</v>
      </c>
      <c r="J5" s="7" t="s">
        <v>8</v>
      </c>
    </row>
    <row r="6" spans="1:15" ht="38" x14ac:dyDescent="0.2">
      <c r="A6" s="8">
        <v>1</v>
      </c>
      <c r="B6" s="9" t="s">
        <v>13</v>
      </c>
      <c r="C6" s="10" t="s">
        <v>39</v>
      </c>
      <c r="D6" s="8" t="s">
        <v>14</v>
      </c>
      <c r="E6" s="11">
        <v>3</v>
      </c>
      <c r="F6" s="12">
        <v>3500000</v>
      </c>
      <c r="G6" s="12">
        <v>361000</v>
      </c>
      <c r="H6" s="12">
        <v>161274</v>
      </c>
      <c r="I6" s="12">
        <f>ROUND(F6+G6+H6,-3)</f>
        <v>4022000</v>
      </c>
      <c r="J6" s="12">
        <f>I6*E6</f>
        <v>12066000</v>
      </c>
      <c r="L6" s="5">
        <f>SUM(J6:J18)</f>
        <v>385758000</v>
      </c>
      <c r="M6" s="1">
        <v>385758000</v>
      </c>
    </row>
    <row r="7" spans="1:15" ht="38" x14ac:dyDescent="0.2">
      <c r="A7" s="8">
        <v>2</v>
      </c>
      <c r="B7" s="9" t="s">
        <v>15</v>
      </c>
      <c r="C7" s="10" t="s">
        <v>16</v>
      </c>
      <c r="D7" s="8" t="s">
        <v>17</v>
      </c>
      <c r="E7" s="11">
        <v>88</v>
      </c>
      <c r="F7" s="12">
        <v>2850000</v>
      </c>
      <c r="G7" s="12">
        <v>68120</v>
      </c>
      <c r="H7" s="12">
        <v>218862</v>
      </c>
      <c r="I7" s="12">
        <f>ROUND(F7+G7+H7,-3)</f>
        <v>3137000</v>
      </c>
      <c r="J7" s="12">
        <f t="shared" ref="J7:J17" si="0">I7*E7</f>
        <v>276056000</v>
      </c>
      <c r="L7" s="6">
        <f>L6-M6</f>
        <v>0</v>
      </c>
      <c r="M7" s="6">
        <f>J18-L7</f>
        <v>2309560</v>
      </c>
      <c r="O7">
        <f>I8*6</f>
        <v>21522000</v>
      </c>
    </row>
    <row r="8" spans="1:15" ht="38" x14ac:dyDescent="0.2">
      <c r="A8" s="8">
        <v>3</v>
      </c>
      <c r="B8" s="9" t="s">
        <v>18</v>
      </c>
      <c r="C8" s="10" t="s">
        <v>19</v>
      </c>
      <c r="D8" s="8" t="s">
        <v>17</v>
      </c>
      <c r="E8" s="11">
        <v>24</v>
      </c>
      <c r="F8" s="12">
        <v>3300000</v>
      </c>
      <c r="G8" s="12">
        <v>68120</v>
      </c>
      <c r="H8" s="12">
        <v>218862</v>
      </c>
      <c r="I8" s="12">
        <f>ROUND(F8+G8+H8,-3)</f>
        <v>3587000</v>
      </c>
      <c r="J8" s="12">
        <f t="shared" si="0"/>
        <v>86088000</v>
      </c>
    </row>
    <row r="9" spans="1:15" ht="19" x14ac:dyDescent="0.2">
      <c r="A9" s="8">
        <v>4</v>
      </c>
      <c r="B9" s="9" t="s">
        <v>20</v>
      </c>
      <c r="C9" s="10" t="s">
        <v>21</v>
      </c>
      <c r="D9" s="8" t="s">
        <v>22</v>
      </c>
      <c r="E9" s="13">
        <v>0.3</v>
      </c>
      <c r="F9" s="12">
        <v>280140</v>
      </c>
      <c r="G9" s="12">
        <v>340600</v>
      </c>
      <c r="H9" s="12"/>
      <c r="I9" s="12">
        <f>ROUND(F9+G9+H9,-3)</f>
        <v>621000</v>
      </c>
      <c r="J9" s="12">
        <f t="shared" si="0"/>
        <v>186300</v>
      </c>
    </row>
    <row r="10" spans="1:15" ht="19" x14ac:dyDescent="0.2">
      <c r="A10" s="8">
        <v>5</v>
      </c>
      <c r="B10" s="9" t="s">
        <v>23</v>
      </c>
      <c r="C10" s="10" t="s">
        <v>24</v>
      </c>
      <c r="D10" s="8" t="s">
        <v>25</v>
      </c>
      <c r="E10" s="11">
        <v>6</v>
      </c>
      <c r="F10" s="12"/>
      <c r="G10" s="12">
        <v>34060</v>
      </c>
      <c r="H10" s="12"/>
      <c r="I10" s="12">
        <f t="shared" ref="I10:I17" si="1">F10+G10+H10</f>
        <v>34060</v>
      </c>
      <c r="J10" s="12">
        <f t="shared" si="0"/>
        <v>204360</v>
      </c>
    </row>
    <row r="11" spans="1:15" ht="19" x14ac:dyDescent="0.2">
      <c r="A11" s="8">
        <v>6</v>
      </c>
      <c r="B11" s="9" t="s">
        <v>26</v>
      </c>
      <c r="C11" s="10" t="s">
        <v>27</v>
      </c>
      <c r="D11" s="8" t="s">
        <v>28</v>
      </c>
      <c r="E11" s="11">
        <v>3</v>
      </c>
      <c r="F11" s="12">
        <v>25000</v>
      </c>
      <c r="G11" s="12">
        <v>23959</v>
      </c>
      <c r="H11" s="12"/>
      <c r="I11" s="12">
        <f>ROUND(F11+G11+H11,-3)</f>
        <v>49000</v>
      </c>
      <c r="J11" s="12">
        <f t="shared" si="0"/>
        <v>147000</v>
      </c>
    </row>
    <row r="12" spans="1:15" ht="19" x14ac:dyDescent="0.2">
      <c r="A12" s="8">
        <v>7</v>
      </c>
      <c r="B12" s="9" t="s">
        <v>29</v>
      </c>
      <c r="C12" s="10" t="s">
        <v>30</v>
      </c>
      <c r="D12" s="8" t="s">
        <v>31</v>
      </c>
      <c r="E12" s="11">
        <v>3</v>
      </c>
      <c r="F12" s="12">
        <v>30500</v>
      </c>
      <c r="G12" s="12">
        <v>52400</v>
      </c>
      <c r="H12" s="12">
        <v>41170</v>
      </c>
      <c r="I12" s="12">
        <f t="shared" si="1"/>
        <v>124070</v>
      </c>
      <c r="J12" s="12">
        <f t="shared" si="0"/>
        <v>372210</v>
      </c>
    </row>
    <row r="13" spans="1:15" ht="19" x14ac:dyDescent="0.2">
      <c r="A13" s="8">
        <v>8</v>
      </c>
      <c r="B13" s="9"/>
      <c r="C13" s="10" t="s">
        <v>32</v>
      </c>
      <c r="D13" s="8" t="s">
        <v>25</v>
      </c>
      <c r="E13" s="11">
        <v>18</v>
      </c>
      <c r="F13" s="12">
        <v>10000</v>
      </c>
      <c r="G13" s="12">
        <v>52400</v>
      </c>
      <c r="H13" s="12"/>
      <c r="I13" s="12">
        <f t="shared" si="1"/>
        <v>62400</v>
      </c>
      <c r="J13" s="12">
        <f t="shared" si="0"/>
        <v>1123200</v>
      </c>
    </row>
    <row r="14" spans="1:15" ht="19" x14ac:dyDescent="0.2">
      <c r="A14" s="8">
        <v>9</v>
      </c>
      <c r="B14" s="9"/>
      <c r="C14" s="10" t="s">
        <v>33</v>
      </c>
      <c r="D14" s="8" t="s">
        <v>17</v>
      </c>
      <c r="E14" s="11">
        <v>3</v>
      </c>
      <c r="F14" s="12">
        <v>197000</v>
      </c>
      <c r="G14" s="12">
        <v>81220</v>
      </c>
      <c r="H14" s="12">
        <v>41170</v>
      </c>
      <c r="I14" s="12">
        <f t="shared" si="1"/>
        <v>319390</v>
      </c>
      <c r="J14" s="12">
        <f t="shared" si="0"/>
        <v>958170</v>
      </c>
    </row>
    <row r="15" spans="1:15" ht="19" x14ac:dyDescent="0.2">
      <c r="A15" s="8">
        <v>10</v>
      </c>
      <c r="B15" s="9"/>
      <c r="C15" s="10" t="s">
        <v>34</v>
      </c>
      <c r="D15" s="8" t="s">
        <v>35</v>
      </c>
      <c r="E15" s="11">
        <v>3</v>
      </c>
      <c r="F15" s="12">
        <v>600000</v>
      </c>
      <c r="G15" s="12"/>
      <c r="H15" s="12"/>
      <c r="I15" s="12">
        <f t="shared" si="1"/>
        <v>600000</v>
      </c>
      <c r="J15" s="12">
        <f t="shared" si="0"/>
        <v>1800000</v>
      </c>
    </row>
    <row r="16" spans="1:15" ht="57" x14ac:dyDescent="0.2">
      <c r="A16" s="8">
        <v>11</v>
      </c>
      <c r="B16" s="9"/>
      <c r="C16" s="10" t="s">
        <v>40</v>
      </c>
      <c r="D16" s="8" t="s">
        <v>36</v>
      </c>
      <c r="E16" s="13">
        <v>1.92</v>
      </c>
      <c r="F16" s="12">
        <f>911639*1.3</f>
        <v>1185130.7</v>
      </c>
      <c r="G16" s="12">
        <v>294698</v>
      </c>
      <c r="H16" s="12">
        <v>55110</v>
      </c>
      <c r="I16" s="12">
        <f>ROUND(F16+G16+H16,-3)</f>
        <v>1535000</v>
      </c>
      <c r="J16" s="12">
        <f t="shared" si="0"/>
        <v>2947200</v>
      </c>
    </row>
    <row r="17" spans="1:10" ht="19" x14ac:dyDescent="0.2">
      <c r="A17" s="8">
        <v>12</v>
      </c>
      <c r="B17" s="9"/>
      <c r="C17" s="10" t="s">
        <v>37</v>
      </c>
      <c r="D17" s="8" t="s">
        <v>38</v>
      </c>
      <c r="E17" s="11">
        <v>3</v>
      </c>
      <c r="F17" s="12">
        <v>500000</v>
      </c>
      <c r="G17" s="12"/>
      <c r="H17" s="12"/>
      <c r="I17" s="12">
        <f t="shared" si="1"/>
        <v>500000</v>
      </c>
      <c r="J17" s="12">
        <f t="shared" si="0"/>
        <v>1500000</v>
      </c>
    </row>
    <row r="18" spans="1:10" ht="38" x14ac:dyDescent="0.2">
      <c r="A18" s="8">
        <v>13</v>
      </c>
      <c r="B18" s="9"/>
      <c r="C18" s="10" t="s">
        <v>41</v>
      </c>
      <c r="D18" s="8" t="s">
        <v>43</v>
      </c>
      <c r="E18" s="29">
        <f>J18/I18</f>
        <v>6.5987428571428568</v>
      </c>
      <c r="F18" s="14"/>
      <c r="G18" s="14"/>
      <c r="H18" s="14"/>
      <c r="I18" s="14">
        <v>350000</v>
      </c>
      <c r="J18" s="14">
        <v>2309560</v>
      </c>
    </row>
    <row r="19" spans="1:10" ht="18" x14ac:dyDescent="0.2">
      <c r="A19" s="9"/>
      <c r="B19" s="9"/>
      <c r="C19" s="27" t="s">
        <v>42</v>
      </c>
      <c r="D19" s="27"/>
      <c r="E19" s="27"/>
      <c r="F19" s="27"/>
      <c r="G19" s="27"/>
      <c r="H19" s="27"/>
      <c r="I19" s="27"/>
      <c r="J19" s="15">
        <f>SUM(J6:J18)</f>
        <v>385758000</v>
      </c>
    </row>
    <row r="20" spans="1:10" x14ac:dyDescent="0.2">
      <c r="A20" s="16"/>
      <c r="B20" s="16"/>
      <c r="C20" s="17"/>
      <c r="D20" s="16"/>
      <c r="E20" s="18"/>
      <c r="F20" s="18"/>
      <c r="G20" s="18"/>
      <c r="H20" s="18"/>
      <c r="I20" s="18"/>
      <c r="J20" s="18"/>
    </row>
    <row r="21" spans="1:10" ht="18" x14ac:dyDescent="0.2">
      <c r="A21" s="22" t="s">
        <v>44</v>
      </c>
      <c r="B21" s="22"/>
      <c r="C21" s="22"/>
      <c r="D21" s="22"/>
      <c r="E21" s="23" t="s">
        <v>45</v>
      </c>
      <c r="F21" s="23"/>
      <c r="G21" s="23"/>
      <c r="H21" s="23"/>
      <c r="I21" s="23"/>
      <c r="J21" s="23"/>
    </row>
    <row r="22" spans="1:10" x14ac:dyDescent="0.2">
      <c r="A22" s="16"/>
      <c r="B22" s="16"/>
      <c r="C22" s="17"/>
      <c r="D22" s="16"/>
      <c r="E22" s="18"/>
      <c r="F22" s="18"/>
      <c r="G22" s="18"/>
      <c r="H22" s="18"/>
      <c r="I22" s="18"/>
      <c r="J22" s="18"/>
    </row>
    <row r="23" spans="1:10" x14ac:dyDescent="0.2">
      <c r="A23" s="16"/>
      <c r="B23" s="16"/>
      <c r="C23" s="17"/>
      <c r="D23" s="16"/>
      <c r="E23" s="18"/>
      <c r="F23" s="18"/>
      <c r="G23" s="18"/>
      <c r="H23" s="18"/>
      <c r="I23" s="18"/>
      <c r="J23" s="18"/>
    </row>
    <row r="24" spans="1:10" x14ac:dyDescent="0.2">
      <c r="A24" s="16"/>
      <c r="B24" s="16"/>
      <c r="C24" s="17"/>
      <c r="D24" s="16"/>
      <c r="E24" s="18"/>
      <c r="F24" s="18"/>
      <c r="G24" s="18"/>
      <c r="H24" s="18"/>
      <c r="I24" s="18"/>
      <c r="J24" s="18"/>
    </row>
    <row r="25" spans="1:10" x14ac:dyDescent="0.2">
      <c r="A25" s="16"/>
      <c r="B25" s="16"/>
      <c r="C25" s="17"/>
      <c r="D25" s="16"/>
      <c r="E25" s="18"/>
      <c r="F25" s="18"/>
      <c r="G25" s="18"/>
      <c r="H25" s="18"/>
      <c r="I25" s="18"/>
      <c r="J25" s="18"/>
    </row>
    <row r="26" spans="1:10" x14ac:dyDescent="0.2">
      <c r="A26" s="2"/>
      <c r="B26" s="2"/>
      <c r="C26" s="3"/>
      <c r="D26" s="2"/>
      <c r="E26" s="4"/>
      <c r="F26" s="4"/>
      <c r="G26" s="4"/>
      <c r="H26" s="4"/>
      <c r="I26" s="4"/>
      <c r="J26" s="4"/>
    </row>
    <row r="27" spans="1:10" x14ac:dyDescent="0.2">
      <c r="A27" s="2"/>
      <c r="B27" s="2"/>
      <c r="C27" s="3"/>
      <c r="D27" s="2"/>
      <c r="E27" s="4"/>
      <c r="F27" s="4"/>
      <c r="G27" s="4"/>
      <c r="H27" s="4"/>
      <c r="I27" s="4"/>
      <c r="J27" s="4"/>
    </row>
    <row r="28" spans="1:10" x14ac:dyDescent="0.2">
      <c r="A28" s="2"/>
      <c r="B28" s="2"/>
      <c r="C28" s="3"/>
      <c r="D28" s="2"/>
      <c r="E28" s="4"/>
      <c r="F28" s="4"/>
      <c r="G28" s="4"/>
      <c r="H28" s="4"/>
      <c r="I28" s="4"/>
      <c r="J28" s="4"/>
    </row>
    <row r="29" spans="1:10" x14ac:dyDescent="0.2">
      <c r="A29" s="2"/>
      <c r="B29" s="2"/>
      <c r="C29" s="2"/>
      <c r="D29" s="2"/>
      <c r="E29" s="4"/>
      <c r="F29" s="4"/>
      <c r="G29" s="4"/>
      <c r="H29" s="4"/>
      <c r="I29" s="4"/>
      <c r="J29" s="4"/>
    </row>
    <row r="30" spans="1:10" x14ac:dyDescent="0.2">
      <c r="A30" s="2"/>
      <c r="B30" s="2"/>
      <c r="C30" s="2"/>
      <c r="D30" s="2"/>
      <c r="E30" s="4"/>
      <c r="F30" s="4"/>
      <c r="G30" s="4"/>
      <c r="H30" s="4"/>
      <c r="I30" s="4"/>
      <c r="J30" s="4"/>
    </row>
    <row r="31" spans="1:10" x14ac:dyDescent="0.2">
      <c r="A31" s="2"/>
      <c r="B31" s="2"/>
      <c r="C31" s="2"/>
      <c r="D31" s="2"/>
      <c r="E31" s="4"/>
      <c r="F31" s="4"/>
      <c r="G31" s="4"/>
      <c r="H31" s="4"/>
      <c r="I31" s="4"/>
      <c r="J31" s="4"/>
    </row>
    <row r="32" spans="1:10" x14ac:dyDescent="0.2">
      <c r="A32" s="2"/>
      <c r="B32" s="2"/>
      <c r="C32" s="2"/>
      <c r="D32" s="2"/>
      <c r="E32" s="4"/>
      <c r="F32" s="4"/>
      <c r="G32" s="4"/>
      <c r="H32" s="4"/>
      <c r="I32" s="4"/>
      <c r="J32" s="4"/>
    </row>
  </sheetData>
  <mergeCells count="11">
    <mergeCell ref="A1:J1"/>
    <mergeCell ref="A21:D21"/>
    <mergeCell ref="E21:J21"/>
    <mergeCell ref="A2:J2"/>
    <mergeCell ref="A3:J3"/>
    <mergeCell ref="C19:I19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60" orientation="portrait" horizontalDpi="0" verticalDpi="0" copies="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5390-7533-B147-AA81-8107E31D818A}">
  <dimension ref="A1:F9"/>
  <sheetViews>
    <sheetView workbookViewId="0">
      <selection activeCell="F9" sqref="F9"/>
    </sheetView>
  </sheetViews>
  <sheetFormatPr baseColWidth="10" defaultRowHeight="16" x14ac:dyDescent="0.2"/>
  <cols>
    <col min="2" max="2" width="37" customWidth="1"/>
    <col min="5" max="5" width="11" bestFit="1" customWidth="1"/>
    <col min="6" max="6" width="12.5" bestFit="1" customWidth="1"/>
  </cols>
  <sheetData>
    <row r="1" spans="1:6" x14ac:dyDescent="0.2">
      <c r="A1" s="2">
        <v>1</v>
      </c>
      <c r="B1" s="2" t="s">
        <v>47</v>
      </c>
      <c r="C1" s="2" t="s">
        <v>48</v>
      </c>
      <c r="D1" s="2">
        <v>48</v>
      </c>
      <c r="E1" s="4">
        <v>2350000</v>
      </c>
      <c r="F1" s="4">
        <f>D1*E1</f>
        <v>112800000</v>
      </c>
    </row>
    <row r="2" spans="1:6" x14ac:dyDescent="0.2">
      <c r="A2" s="2">
        <v>2</v>
      </c>
      <c r="B2" s="2" t="s">
        <v>49</v>
      </c>
      <c r="C2" s="2" t="s">
        <v>50</v>
      </c>
      <c r="D2" s="19">
        <v>52.7</v>
      </c>
      <c r="E2" s="4">
        <v>80000</v>
      </c>
      <c r="F2" s="4">
        <f t="shared" ref="F2:F6" si="0">D2*E2</f>
        <v>4216000</v>
      </c>
    </row>
    <row r="3" spans="1:6" x14ac:dyDescent="0.2">
      <c r="A3" s="2">
        <v>3</v>
      </c>
      <c r="B3" s="2" t="s">
        <v>51</v>
      </c>
      <c r="C3" s="2" t="s">
        <v>17</v>
      </c>
      <c r="D3" s="2">
        <v>24</v>
      </c>
      <c r="E3" s="4">
        <v>75000</v>
      </c>
      <c r="F3" s="4">
        <f t="shared" si="0"/>
        <v>1800000</v>
      </c>
    </row>
    <row r="4" spans="1:6" x14ac:dyDescent="0.2">
      <c r="A4" s="2">
        <v>4</v>
      </c>
      <c r="B4" s="2" t="s">
        <v>52</v>
      </c>
      <c r="C4" s="2" t="s">
        <v>17</v>
      </c>
      <c r="D4" s="2">
        <v>22</v>
      </c>
      <c r="E4" s="4">
        <v>15000</v>
      </c>
      <c r="F4" s="4">
        <f t="shared" si="0"/>
        <v>330000</v>
      </c>
    </row>
    <row r="5" spans="1:6" x14ac:dyDescent="0.2">
      <c r="A5" s="2">
        <v>5</v>
      </c>
      <c r="B5" s="2" t="s">
        <v>53</v>
      </c>
      <c r="C5" s="2" t="s">
        <v>35</v>
      </c>
      <c r="D5" s="2">
        <v>4</v>
      </c>
      <c r="E5" s="4">
        <v>210000</v>
      </c>
      <c r="F5" s="4">
        <f t="shared" si="0"/>
        <v>840000</v>
      </c>
    </row>
    <row r="6" spans="1:6" x14ac:dyDescent="0.2">
      <c r="A6" s="2">
        <v>6</v>
      </c>
      <c r="B6" s="2" t="s">
        <v>54</v>
      </c>
      <c r="C6" s="2" t="s">
        <v>50</v>
      </c>
      <c r="D6" s="2">
        <v>420</v>
      </c>
      <c r="E6" s="4">
        <v>9000</v>
      </c>
      <c r="F6" s="4">
        <f t="shared" si="0"/>
        <v>3780000</v>
      </c>
    </row>
    <row r="7" spans="1:6" x14ac:dyDescent="0.2">
      <c r="A7" s="2"/>
      <c r="B7" s="2"/>
      <c r="C7" s="2"/>
      <c r="D7" s="2"/>
      <c r="E7" s="4"/>
      <c r="F7" s="4">
        <f>SUM(F1:F6)</f>
        <v>123766000</v>
      </c>
    </row>
    <row r="8" spans="1:6" x14ac:dyDescent="0.2">
      <c r="A8" s="2"/>
      <c r="B8" s="2"/>
      <c r="C8" s="2"/>
      <c r="D8" s="2"/>
      <c r="E8" s="2" t="s">
        <v>55</v>
      </c>
      <c r="F8" s="20">
        <v>10036280</v>
      </c>
    </row>
    <row r="9" spans="1:6" x14ac:dyDescent="0.2">
      <c r="A9" s="2"/>
      <c r="B9" s="2"/>
      <c r="C9" s="2"/>
      <c r="D9" s="2"/>
      <c r="E9" s="2"/>
      <c r="F9" s="20">
        <f>F8+F7</f>
        <v>133802280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2025-06-13T03:56:09Z</cp:lastPrinted>
  <dcterms:created xsi:type="dcterms:W3CDTF">2025-06-11T16:56:18Z</dcterms:created>
  <dcterms:modified xsi:type="dcterms:W3CDTF">2025-06-18T16:05:13Z</dcterms:modified>
</cp:coreProperties>
</file>