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17"/>
  <workbookPr defaultThemeVersion="124226"/>
  <mc:AlternateContent xmlns:mc="http://schemas.openxmlformats.org/markup-compatibility/2006">
    <mc:Choice Requires="x15">
      <x15ac:absPath xmlns:x15ac="http://schemas.microsoft.com/office/spreadsheetml/2010/11/ac" url="/Users/pain/Library/Mobile Documents/com~apple~CloudDocs/Định Sơn/Hợp đồng/HĐ-2026/Phòng KT xã Kiến Minh-2026/Kênh Đồng Dầm 2/Gói TCXL/"/>
    </mc:Choice>
  </mc:AlternateContent>
  <xr:revisionPtr revIDLastSave="0" documentId="13_ncr:1_{4715CC29-6C14-5643-B4FC-16A25E354E55}" xr6:coauthVersionLast="47" xr6:coauthVersionMax="47" xr10:uidLastSave="{00000000-0000-0000-0000-000000000000}"/>
  <bookViews>
    <workbookView xWindow="0" yWindow="660" windowWidth="29040" windowHeight="15840" activeTab="8" xr2:uid="{00000000-000D-0000-FFFF-FFFF00000000}"/>
  </bookViews>
  <sheets>
    <sheet name="foxz" sheetId="12" state="veryHidden" r:id="rId1"/>
    <sheet name="Bìa " sheetId="21" r:id="rId2"/>
    <sheet name="Mẫu 01" sheetId="11" r:id="rId3"/>
    <sheet name="Mẫu 02" sheetId="13" r:id="rId4"/>
    <sheet name="Mẫu 03" sheetId="14" r:id="rId5"/>
    <sheet name="Mẫu 04" sheetId="16" r:id="rId6"/>
    <sheet name="Mẫu 05" sheetId="17" r:id="rId7"/>
    <sheet name="Mẫu 06" sheetId="19" r:id="rId8"/>
    <sheet name="Mẫu 07" sheetId="20" r:id="rId9"/>
  </sheets>
  <definedNames>
    <definedName name="_xlnm.Print_Area" localSheetId="1">'Bìa '!$A$1:$I$41</definedName>
    <definedName name="_xlnm.Print_Area" localSheetId="2">'Mẫu 01'!$A$1:$E$46</definedName>
    <definedName name="_xlnm.Print_Area" localSheetId="3">'Mẫu 02'!$A$1:$E$37</definedName>
    <definedName name="_xlnm.Print_Area" localSheetId="4">'Mẫu 03'!$A$1:$L$27</definedName>
    <definedName name="_xlnm.Print_Area" localSheetId="5">'Mẫu 04'!$A$1:$F$23</definedName>
    <definedName name="_xlnm.Print_Area" localSheetId="6">'Mẫu 05'!$A$1:$I$12</definedName>
    <definedName name="_xlnm.Print_Area" localSheetId="7">'Mẫu 06'!$A$1:$G$18</definedName>
    <definedName name="_xlnm.Print_Area" localSheetId="8">'Mẫu 07'!$A$1:$H$22</definedName>
    <definedName name="_xlnm.Print_Titles" localSheetId="3">'Mẫu 02'!$5:$5</definedName>
    <definedName name="_xlnm.Print_Titles" localSheetId="5">'Mẫu 04'!$6:$7</definedName>
    <definedName name="_xlnm.Print_Titles" localSheetId="8">'Mẫu 07'!$7:$8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C15" i="11" l="1"/>
  <c r="C14" i="20"/>
  <c r="C13" i="20"/>
  <c r="C11" i="20"/>
  <c r="C12" i="20"/>
  <c r="D16" i="20"/>
  <c r="F16" i="20" s="1"/>
  <c r="D15" i="20"/>
  <c r="E17" i="14"/>
  <c r="D13" i="13"/>
  <c r="D17" i="16"/>
  <c r="D18" i="16"/>
  <c r="E18" i="16" s="1"/>
  <c r="D17" i="20" s="1"/>
  <c r="D19" i="16"/>
  <c r="E19" i="16" s="1"/>
  <c r="D16" i="16"/>
  <c r="C23" i="11"/>
  <c r="C24" i="11"/>
  <c r="C27" i="11"/>
  <c r="G16" i="20" l="1"/>
  <c r="D17" i="14"/>
  <c r="C17" i="14" s="1"/>
  <c r="D19" i="13"/>
  <c r="D14" i="20"/>
  <c r="D13" i="20"/>
  <c r="D12" i="20"/>
  <c r="D10" i="20"/>
  <c r="D11" i="20"/>
  <c r="E11" i="16"/>
  <c r="C11" i="16"/>
  <c r="C25" i="11" s="1"/>
  <c r="C15" i="16"/>
  <c r="C26" i="11" s="1"/>
  <c r="D28" i="11"/>
  <c r="G8" i="11"/>
  <c r="B7" i="17" s="1"/>
  <c r="D15" i="16"/>
  <c r="D20" i="16"/>
  <c r="D12" i="16"/>
  <c r="D13" i="16"/>
  <c r="D14" i="16"/>
  <c r="D10" i="16"/>
  <c r="D9" i="16"/>
  <c r="A2" i="16"/>
  <c r="A2" i="17" s="1"/>
  <c r="A2" i="13"/>
  <c r="A2" i="14" s="1"/>
  <c r="B23" i="11"/>
  <c r="D22" i="13" l="1"/>
  <c r="D25" i="13"/>
  <c r="D16" i="13"/>
  <c r="D28" i="13" s="1"/>
  <c r="C8" i="16"/>
  <c r="D11" i="16"/>
  <c r="D8" i="16" s="1"/>
  <c r="K12" i="16"/>
  <c r="K13" i="16"/>
  <c r="K14" i="16"/>
  <c r="H14" i="16" l="1"/>
  <c r="E15" i="16" l="1"/>
  <c r="E8" i="16" s="1"/>
  <c r="G11" i="16" l="1"/>
  <c r="G10" i="20" l="1"/>
  <c r="F15" i="20"/>
  <c r="G15" i="20"/>
  <c r="G17" i="20"/>
  <c r="F17" i="20"/>
  <c r="G14" i="20"/>
  <c r="F14" i="20"/>
  <c r="G11" i="20"/>
  <c r="F11" i="20"/>
  <c r="F12" i="20"/>
  <c r="G12" i="20"/>
  <c r="F16" i="14" l="1"/>
  <c r="F14" i="14" l="1"/>
  <c r="F15" i="14"/>
  <c r="C22" i="11"/>
  <c r="D27" i="11"/>
  <c r="E27" i="11" s="1"/>
  <c r="A7" i="14" l="1"/>
  <c r="J14" i="20" l="1"/>
  <c r="G9" i="16" l="1"/>
  <c r="G13" i="20"/>
  <c r="F13" i="20"/>
  <c r="D25" i="11"/>
  <c r="E25" i="11" s="1"/>
  <c r="E18" i="20"/>
  <c r="D26" i="11"/>
  <c r="E26" i="11" s="1"/>
  <c r="E17" i="11" l="1"/>
  <c r="A2" i="20"/>
  <c r="A2" i="19"/>
  <c r="E16" i="14" l="1"/>
  <c r="D24" i="11"/>
  <c r="E24" i="11" s="1"/>
  <c r="B7" i="16"/>
  <c r="C7" i="16" s="1"/>
  <c r="D7" i="16" s="1"/>
  <c r="E7" i="16" s="1"/>
  <c r="F7" i="16" s="1"/>
  <c r="E15" i="14" l="1"/>
  <c r="E14" i="14"/>
  <c r="C16" i="14"/>
  <c r="D16" i="14"/>
  <c r="G18" i="20"/>
  <c r="D18" i="20"/>
  <c r="A5" i="14"/>
  <c r="D15" i="14" l="1"/>
  <c r="C15" i="14" s="1"/>
  <c r="C14" i="14" s="1"/>
  <c r="D17" i="11" s="1"/>
  <c r="D15" i="11" s="1"/>
  <c r="D14" i="14"/>
  <c r="C17" i="11"/>
  <c r="D23" i="11"/>
  <c r="E23" i="11" s="1"/>
  <c r="F18" i="20"/>
  <c r="G8" i="16" l="1"/>
  <c r="E7" i="17"/>
  <c r="F7" i="17" s="1"/>
  <c r="I17" i="20"/>
  <c r="J18" i="20"/>
  <c r="E22" i="11"/>
  <c r="D22" i="11"/>
  <c r="C33" i="11" s="1"/>
  <c r="D32" i="11" s="1"/>
  <c r="E15" i="11" l="1"/>
</calcChain>
</file>

<file path=xl/sharedStrings.xml><?xml version="1.0" encoding="utf-8"?>
<sst xmlns="http://schemas.openxmlformats.org/spreadsheetml/2006/main" count="292" uniqueCount="230">
  <si>
    <t>Tổng số</t>
  </si>
  <si>
    <t>STT</t>
  </si>
  <si>
    <t>Ghi chú</t>
  </si>
  <si>
    <t>Chi phí khác</t>
  </si>
  <si>
    <t>Tên văn bản</t>
  </si>
  <si>
    <t>Cơ quan ban hành</t>
  </si>
  <si>
    <t>I</t>
  </si>
  <si>
    <t>Các văn bản pháp lý</t>
  </si>
  <si>
    <t>II</t>
  </si>
  <si>
    <t>III</t>
  </si>
  <si>
    <t xml:space="preserve"> Nội dung chi phí </t>
  </si>
  <si>
    <t>Tổng cộng</t>
  </si>
  <si>
    <r>
      <rPr>
        <b/>
        <sz val="14"/>
        <color theme="1"/>
        <rFont val="Times New Roman"/>
        <family val="1"/>
      </rPr>
      <t xml:space="preserve">NGƯỜI LẬP BIỂU </t>
    </r>
    <r>
      <rPr>
        <sz val="14"/>
        <color theme="1"/>
        <rFont val="Times New Roman"/>
        <family val="1"/>
      </rPr>
      <t xml:space="preserve">
</t>
    </r>
    <r>
      <rPr>
        <i/>
        <sz val="14"/>
        <color theme="1"/>
        <rFont val="Times New Roman"/>
        <family val="1"/>
      </rPr>
      <t xml:space="preserve">(Ký, ghi rõ họ tên) </t>
    </r>
  </si>
  <si>
    <r>
      <rPr>
        <b/>
        <sz val="14"/>
        <color theme="1"/>
        <rFont val="Times New Roman"/>
        <family val="1"/>
      </rPr>
      <t>CHỦ ĐẦU TƯ</t>
    </r>
    <r>
      <rPr>
        <sz val="14"/>
        <color theme="1"/>
        <rFont val="Times New Roman"/>
        <family val="1"/>
      </rPr>
      <t xml:space="preserve">
</t>
    </r>
    <r>
      <rPr>
        <i/>
        <sz val="14"/>
        <color theme="1"/>
        <rFont val="Times New Roman"/>
        <family val="1"/>
      </rPr>
      <t xml:space="preserve">(Ký, đóng dấu, ghi rõ họ tên) </t>
    </r>
  </si>
  <si>
    <t>Số TT</t>
  </si>
  <si>
    <t>Không có</t>
  </si>
  <si>
    <t>Số liệu của chủ đầu tư</t>
  </si>
  <si>
    <t>Tạm ứng</t>
  </si>
  <si>
    <t>4=5+6</t>
  </si>
  <si>
    <t>Lũy kế từ khởi công</t>
  </si>
  <si>
    <t>CHỦ ĐẦU TƯ</t>
  </si>
  <si>
    <t>TT</t>
  </si>
  <si>
    <t>Nội dung chi phí</t>
  </si>
  <si>
    <t>Giá trị đề nghị quyết toán</t>
  </si>
  <si>
    <t>1</t>
  </si>
  <si>
    <t>Quản lý dự án</t>
  </si>
  <si>
    <r>
      <t xml:space="preserve">NGƯỜI LẬP BIỂU 
</t>
    </r>
    <r>
      <rPr>
        <i/>
        <sz val="14"/>
        <color theme="1"/>
        <rFont val="Times New Roman"/>
        <family val="1"/>
      </rPr>
      <t xml:space="preserve">(Ký, ghi rõ họ tên) </t>
    </r>
  </si>
  <si>
    <r>
      <t xml:space="preserve">CHỦ ĐẦU TƯ
</t>
    </r>
    <r>
      <rPr>
        <i/>
        <sz val="14"/>
        <color theme="1"/>
        <rFont val="Times New Roman"/>
        <family val="1"/>
      </rPr>
      <t xml:space="preserve">(Ký, đóng dấu, ghi rõ họ tên) </t>
    </r>
  </si>
  <si>
    <t>Đơn vị tính</t>
  </si>
  <si>
    <t>Số lượng</t>
  </si>
  <si>
    <t>Phải trả</t>
  </si>
  <si>
    <t>Phải thu</t>
  </si>
  <si>
    <t>8=9+10</t>
  </si>
  <si>
    <t>Chênh
 lệch</t>
  </si>
  <si>
    <t xml:space="preserve"> </t>
  </si>
  <si>
    <t>Nôị dung</t>
  </si>
  <si>
    <t>Vốn kế hoạch 
được giao</t>
  </si>
  <si>
    <t xml:space="preserve">Vốn đã 
giải ngân </t>
  </si>
  <si>
    <t xml:space="preserve">Giá trị đề nghị 
quyết toán </t>
  </si>
  <si>
    <t xml:space="preserve">2. Nhận xét, đánh giá thực hiện dự án: </t>
  </si>
  <si>
    <r>
      <rPr>
        <b/>
        <sz val="12"/>
        <color theme="1"/>
        <rFont val="Times New Roman"/>
        <family val="1"/>
      </rPr>
      <t>CHỦ ĐẦU TƯ</t>
    </r>
    <r>
      <rPr>
        <sz val="14"/>
        <color theme="1"/>
        <rFont val="Times New Roman"/>
        <family val="1"/>
      </rPr>
      <t xml:space="preserve">
</t>
    </r>
    <r>
      <rPr>
        <i/>
        <sz val="14"/>
        <color theme="1"/>
        <rFont val="Times New Roman"/>
        <family val="1"/>
      </rPr>
      <t xml:space="preserve">(Ký, đóng dấu, ghi rõ họ tên) </t>
    </r>
  </si>
  <si>
    <r>
      <rPr>
        <b/>
        <sz val="12"/>
        <color theme="1"/>
        <rFont val="Times New Roman"/>
        <family val="1"/>
      </rPr>
      <t xml:space="preserve">NGƯỜI LẬP BIỂU </t>
    </r>
    <r>
      <rPr>
        <sz val="14"/>
        <color theme="1"/>
        <rFont val="Times New Roman"/>
        <family val="1"/>
      </rPr>
      <t xml:space="preserve">
</t>
    </r>
    <r>
      <rPr>
        <i/>
        <sz val="14"/>
        <color theme="1"/>
        <rFont val="Times New Roman"/>
        <family val="1"/>
      </rPr>
      <t xml:space="preserve">(Ký, ghi rõ họ tên) </t>
    </r>
  </si>
  <si>
    <t>Số vốn đã giải ngân</t>
  </si>
  <si>
    <t>I. Tình hình giải ngân:</t>
  </si>
  <si>
    <t>1. Nhận xét về việc chấp hành các quy định của nhà nước liên quan đến giải ngân, quyết toán: Đảm bảo theo quy định</t>
  </si>
  <si>
    <t xml:space="preserve">(Ký, đóng dấu, ghi rõ họ tên) </t>
  </si>
  <si>
    <t>(Ký, đóng dấu, ghi rõ họ tên)</t>
  </si>
  <si>
    <t xml:space="preserve">Vốn kế hoạch </t>
  </si>
  <si>
    <t>Nội dung</t>
  </si>
  <si>
    <t>Thanh toán khối lượng hoàn thành</t>
  </si>
  <si>
    <t>Nguyên nhân
 tăng, giảm</t>
  </si>
  <si>
    <t>Danh mục</t>
  </si>
  <si>
    <t>Công nợ đến ngày khóa sổ lập báo cáo quyết toán</t>
  </si>
  <si>
    <t>II. Chi phí đầu tư:</t>
  </si>
  <si>
    <t xml:space="preserve">Dự phòng </t>
  </si>
  <si>
    <t>VI</t>
  </si>
  <si>
    <t>Loại vốn đầu tư hình thành tài sản</t>
  </si>
  <si>
    <t>11=8-4</t>
  </si>
  <si>
    <t>Chi tiết theo năm</t>
  </si>
  <si>
    <t>CHI TIẾT CHI PHÍ ĐẦU TƯ ĐỀ NGHỊ QUYẾT TOÁN</t>
  </si>
  <si>
    <t>Đơn vị 
tính</t>
  </si>
  <si>
    <t>- Công tác quản lý vốn, tài sản trong quá trình đầu tư: Thực hiện theo quy định.</t>
  </si>
  <si>
    <t>BẢNG ĐỐI CHIẾU SỐ LIỆU</t>
  </si>
  <si>
    <t>2</t>
  </si>
  <si>
    <t>3</t>
  </si>
  <si>
    <t>4</t>
  </si>
  <si>
    <t>5</t>
  </si>
  <si>
    <t>Nội dung công việc,
 hợp đồng thực hiện</t>
  </si>
  <si>
    <t>Tên cá nhân, 
đơn vị  thực hiện</t>
  </si>
  <si>
    <t>Vốn đã 
giải ngân</t>
  </si>
  <si>
    <t>TÌNH HÌNH CÔNG NỢ CỦA DỰ ÁN</t>
  </si>
  <si>
    <r>
      <t xml:space="preserve">NGƯỜI LẬP BIỂU 
</t>
    </r>
    <r>
      <rPr>
        <i/>
        <sz val="14"/>
        <rFont val="Times New Roman"/>
        <family val="1"/>
      </rPr>
      <t xml:space="preserve">(Ký, ghi rõ họ tên) </t>
    </r>
  </si>
  <si>
    <r>
      <t xml:space="preserve">CHỦ ĐẦU TƯ
</t>
    </r>
    <r>
      <rPr>
        <i/>
        <sz val="14"/>
        <rFont val="Times New Roman"/>
        <family val="1"/>
      </rPr>
      <t xml:space="preserve">(Ký, đóng dấu, ghi rõ họ tên) </t>
    </r>
  </si>
  <si>
    <t>7</t>
  </si>
  <si>
    <t xml:space="preserve">1. Tình hình thực hiện dự án: </t>
  </si>
  <si>
    <t>3. Kiến nghị để giải quyết các vướng mắc, tồn tại của dự án (nếu có):  Không</t>
  </si>
  <si>
    <t>V. Thuyết minh báo cáo quyết toán:</t>
  </si>
  <si>
    <t>đồng</t>
  </si>
  <si>
    <t>BÁO CÁO
Tổng hợp quyết toán vốn đầu tư dự án hoàn thành</t>
  </si>
  <si>
    <r>
      <t xml:space="preserve">Giá đơn vị </t>
    </r>
    <r>
      <rPr>
        <sz val="13"/>
        <color theme="1"/>
        <rFont val="Times New Roman"/>
        <family val="1"/>
      </rPr>
      <t>(đồng)</t>
    </r>
  </si>
  <si>
    <r>
      <t xml:space="preserve">Giá trị còn 
lại </t>
    </r>
    <r>
      <rPr>
        <sz val="13"/>
        <color theme="1"/>
        <rFont val="Times New Roman"/>
        <family val="1"/>
      </rPr>
      <t>(đồng)</t>
    </r>
  </si>
  <si>
    <t>Đơn vị tiếp nhận hoặc xử lý theo quy định (nếu có)</t>
  </si>
  <si>
    <t>CỘNG HÒA XÃ HỘI CHỦ NGHĨA VIỆT NAM
Độc lập - Tự do - Hạnh phúc</t>
  </si>
  <si>
    <t>DANH MỤC VĂN BẢN</t>
  </si>
  <si>
    <t xml:space="preserve">Tổng số </t>
  </si>
  <si>
    <t>Công trình</t>
  </si>
  <si>
    <r>
      <t xml:space="preserve">Tổng nguyên giá </t>
    </r>
    <r>
      <rPr>
        <sz val="13"/>
        <color theme="1"/>
        <rFont val="Times New Roman"/>
        <family val="1"/>
      </rPr>
      <t>(đồng)</t>
    </r>
  </si>
  <si>
    <t>Đơn vị tính: đồng</t>
  </si>
  <si>
    <t>2.1</t>
  </si>
  <si>
    <t>3. Kiến nghị: Không có</t>
  </si>
  <si>
    <t>Chi phí giám sát thi công xây dựng</t>
  </si>
  <si>
    <t>Chưa có PLHĐ giảm tiền so với hợp đồng ban đầu</t>
  </si>
  <si>
    <t xml:space="preserve">Mã dự án:  </t>
  </si>
  <si>
    <t xml:space="preserve">II.1 </t>
  </si>
  <si>
    <t>II.3</t>
  </si>
  <si>
    <t>II.4</t>
  </si>
  <si>
    <t xml:space="preserve">Theo hợp đồng </t>
  </si>
  <si>
    <t>(Ban hành kèm theo Thông tư số 91/2025/TT-BTC ngày 26/9/2025 của Bộ trưởng Bộ Tài chính)</t>
  </si>
  <si>
    <r>
      <t>Giá trị tổng mức đầu tư được phê duyệt hoặc điều chỉnh lần cuối:</t>
    </r>
    <r>
      <rPr>
        <b/>
        <sz val="14"/>
        <color theme="1"/>
        <rFont val="Times New Roman"/>
        <family val="1"/>
      </rPr>
      <t xml:space="preserve"> </t>
    </r>
  </si>
  <si>
    <t xml:space="preserve">I. Vốn đầu tư: </t>
  </si>
  <si>
    <t>Tổng mức đầu tư (của dự án, dự án thành phần, tiểu dự án độc lập) hoặc dự toán (công trình, hạng mục công trình độc lập) được phê duyệt hoặc điều chỉnh lần cuối</t>
  </si>
  <si>
    <t>5=4-3</t>
  </si>
  <si>
    <t>Giá trị đề nghị quyết toán tăng (+), giảm (-) so với tổng mức đầu tư (của dự án, dự án thành phần, tiểu dự án độc lập) hoặc dự toán (công trình, hạng mục công trình độc lập) được phê duyệt hoặc điều chỉnh lần cuối</t>
  </si>
  <si>
    <t>Xây dựng</t>
  </si>
  <si>
    <t xml:space="preserve">Quản lý dự án </t>
  </si>
  <si>
    <t>Tư vấn</t>
  </si>
  <si>
    <t>Trong đó:</t>
  </si>
  <si>
    <t>2. Giá trị quy đổi (nếu có)</t>
  </si>
  <si>
    <t>- Thuận lợi, khó khăn: Không có</t>
  </si>
  <si>
    <t>- Những thay đổi nội dung của dự án so với quyết định đầu tư được phê duyệt:</t>
  </si>
  <si>
    <r>
      <t xml:space="preserve">+ Quy mô, kết cấu công trình, hình thức quản lý dự án, thay đổi chủ đầu tư, đấu thầu, vốn đầu tư, tổng mức đầu tư:  Không có.
+ Thiết kế kỹ thuật, dự toán được phê duyệt: Không có 
+ Các nội dung chi phí đã thực hiện: Không có̉ 
+ Thay đổi khác </t>
    </r>
    <r>
      <rPr>
        <i/>
        <sz val="14"/>
        <color theme="1"/>
        <rFont val="Times New Roman"/>
        <family val="1"/>
      </rPr>
      <t>(nếu có)</t>
    </r>
    <r>
      <rPr>
        <sz val="14"/>
        <color theme="1"/>
        <rFont val="Times New Roman"/>
        <family val="1"/>
      </rPr>
      <t>: Không có</t>
    </r>
  </si>
  <si>
    <t>- Chấp hành trình tự thủ tục quản lý dự án theo quy định tại pháp luật ngân sách nhà nước, đầu tư công, xây dựng, đấu thầu và các văn bản quy phạm pháp luật khác có liên quan đến thực hiện dự án: Thực hiện đầy đủ, đúng quy định</t>
  </si>
  <si>
    <t>Số, ngày, tháng, năm ban hành</t>
  </si>
  <si>
    <t>Hợp đồng, phụ lục hợp đồng (nếu có), hợp đồng bổ sung (nếu có)</t>
  </si>
  <si>
    <r>
      <t xml:space="preserve">Kết luận của các cơ quan Thanh tra, Kiểm toán nhà nước, kiểm tra, kết quả điều tra của các cơ quan pháp luật </t>
    </r>
    <r>
      <rPr>
        <sz val="13"/>
        <rFont val="Times New Roman"/>
        <family val="1"/>
      </rPr>
      <t>(Trường hợp không có thì phải ghi cụ thể là “</t>
    </r>
    <r>
      <rPr>
        <b/>
        <sz val="13"/>
        <rFont val="Times New Roman"/>
        <family val="1"/>
      </rPr>
      <t>không có</t>
    </r>
    <r>
      <rPr>
        <sz val="13"/>
        <rFont val="Times New Roman"/>
        <family val="1"/>
      </rPr>
      <t>”)</t>
    </r>
  </si>
  <si>
    <t>Cơ quan thanh toán: Kho bạc Nhà nước khu vực III</t>
  </si>
  <si>
    <t>Số liệu của cơ quan thanh toán</t>
  </si>
  <si>
    <t>II. Nhận xét, giải thích nguyên nhân chênh lệch, kiến nghị của cơ quan thanh toán:</t>
  </si>
  <si>
    <t>2. Giải thích nguyên nhân chênh lệch (nếu có): Không có</t>
  </si>
  <si>
    <t>THỦ TRƯỞNG CƠ QUAN THANH TOÁN</t>
  </si>
  <si>
    <t>Tổng mức đầu tư (của dự án, dự án thành phần, tiểu dự án độc lập) được phê duyệt hoặc điều chỉnh lần cuối</t>
  </si>
  <si>
    <t>Tổng dự toán (dự toán công trình, hạng mục công trình độc lập) được phê duyệt hoặc điều chỉnh lần cuối</t>
  </si>
  <si>
    <t xml:space="preserve">Tư vấn </t>
  </si>
  <si>
    <t>VII</t>
  </si>
  <si>
    <t>Dự phòng</t>
  </si>
  <si>
    <t>Mẫu số 05/QTDA</t>
  </si>
  <si>
    <t>Mẫu số 01/QTDA</t>
  </si>
  <si>
    <t>Mẫu số 02/QTDA</t>
  </si>
  <si>
    <t>Mẫu số 03/QTDA</t>
  </si>
  <si>
    <t>Mẫu số 04/QTDA</t>
  </si>
  <si>
    <t>CHI TIẾT TÀI SẢN HÌNH THÀNH LÀ KẾT QUẢ CỦA QUÁ TRÌNH THỰC HIỆN DỰ ÁN</t>
  </si>
  <si>
    <t>Tên và ký hiệu tài sản; quy mô, công suất (riêng đối với thiết bị ghi rõ thêm chủng loại, xuất xứ, năm sản xuất)</t>
  </si>
  <si>
    <t>Ngày đưa tài sản vào sử dụng</t>
  </si>
  <si>
    <t>Đơn vị tiếp nhận sử dụng (nếu có)</t>
  </si>
  <si>
    <t>Mẫu số 06/QTDA</t>
  </si>
  <si>
    <t>CHI TIẾT VẬT TƯ, VẬT LIỆU, THIẾT BỊ TỒN ĐỌNG</t>
  </si>
  <si>
    <t>Vật tư, vật liệu, thiết bị tồn đọng giao cho đơn vị tiếp nhận</t>
  </si>
  <si>
    <t>Vật tư, vật liệu, thiết bị tồn đọng xử lý theo quy định</t>
  </si>
  <si>
    <t>Mẫu số 07/QTDA</t>
  </si>
  <si>
    <t>6=5-4</t>
  </si>
  <si>
    <t>7= 4-5</t>
  </si>
  <si>
    <t xml:space="preserve">IV. Giá trị tài sản hình thành là kết quả của quá trình thực hiện dự án:  </t>
  </si>
  <si>
    <t xml:space="preserve">1. Giá trị thực tế: </t>
  </si>
  <si>
    <t xml:space="preserve"> : </t>
  </si>
  <si>
    <t>CỘNG HÒA XÃ HỘI CHỦ NGHĨA VIỆT NAM</t>
  </si>
  <si>
    <t>ĐỘC LẬP - TỰ DO - HẠNH PHÚC</t>
  </si>
  <si>
    <t>BÁO CÁO</t>
  </si>
  <si>
    <t>TỔNG HỢP QUYẾT TOÁN VỐN ĐẦU TƯ DỰ ÁN HOÀN THÀNH</t>
  </si>
  <si>
    <t>Công trình:</t>
  </si>
  <si>
    <t>Chủ đầu tư:</t>
  </si>
  <si>
    <t>Địa điểm:</t>
  </si>
  <si>
    <t xml:space="preserve">Vốn đầu tư công </t>
  </si>
  <si>
    <t xml:space="preserve">III. Chi phí đầu tư được phép không tính vào giá trị tài sản: </t>
  </si>
  <si>
    <t xml:space="preserve">2. Chi phí không tạo nên tài sản: </t>
  </si>
  <si>
    <t xml:space="preserve">1. Chi phí thiệt hại do các nguyên nhân bất khả kháng: </t>
  </si>
  <si>
    <t>Chi phí khảo sát, lập báo cáo KTKT</t>
  </si>
  <si>
    <t>Chi phí thẩm tra báo cáo KTKT</t>
  </si>
  <si>
    <t>Gói thầu: Thi công xây dựng</t>
  </si>
  <si>
    <t xml:space="preserve">II.2 </t>
  </si>
  <si>
    <t>Gói thầu: Tư vấn quản lý dự án</t>
  </si>
  <si>
    <t>Gói thầu: Tư vấn khảo sát, lập báo cáo KTKT</t>
  </si>
  <si>
    <t>Gói thầu: Tư vấn thẩm tra báo cáo KTKT</t>
  </si>
  <si>
    <t xml:space="preserve">Gói thầu: Tư vấn giám sát thi công xây dựng </t>
  </si>
  <si>
    <r>
      <rPr>
        <b/>
        <sz val="14"/>
        <color theme="1"/>
        <rFont val="Times New Roman"/>
        <family val="1"/>
      </rPr>
      <t>CHỦ ĐẦU TƯ</t>
    </r>
    <r>
      <rPr>
        <sz val="14"/>
        <color theme="1"/>
        <rFont val="Times New Roman"/>
        <family val="1"/>
      </rPr>
      <t xml:space="preserve">
(Ký, đóng dấu, ghi rõ họ tên) </t>
    </r>
  </si>
  <si>
    <r>
      <t xml:space="preserve">CHỦ ĐẦU TƯ
</t>
    </r>
    <r>
      <rPr>
        <i/>
        <sz val="14"/>
        <rFont val="Times New Roman"/>
        <family val="1"/>
      </rPr>
      <t>(Ký, đóng dấu, ghi rõ họ tên)</t>
    </r>
    <r>
      <rPr>
        <b/>
        <sz val="14"/>
        <rFont val="Times New Roman"/>
        <family val="1"/>
      </rPr>
      <t xml:space="preserve">
</t>
    </r>
  </si>
  <si>
    <t>Hải Phòng, năm 2026</t>
  </si>
  <si>
    <t>Hải Phòng, ngày       tháng      năm 2026</t>
  </si>
  <si>
    <t>Hải Phòng, ngày      tháng     năm 2026</t>
  </si>
  <si>
    <t>Hải Phòng, ngày     tháng     năm 2026</t>
  </si>
  <si>
    <t>Ngày      tháng      năm 2026</t>
  </si>
  <si>
    <t>Quyết định phê duyệt Kế hoạch lựa chọn nhà thầu</t>
  </si>
  <si>
    <t>Hợp đồng tư vấn quản lý dự án</t>
  </si>
  <si>
    <t>Hợp đồng thi công xây dựng công trình.</t>
  </si>
  <si>
    <t>Hợp đồng tư vấn thẩm tra thiết kế bản vẽ thi công và dự toán</t>
  </si>
  <si>
    <t>Hợp đồng tư vấn giám sát thi công.</t>
  </si>
  <si>
    <t xml:space="preserve">II.5 </t>
  </si>
  <si>
    <t>Công ty CP tư vấn xây dựng và dịch vụ Hải Phòng</t>
  </si>
  <si>
    <t xml:space="preserve">Quyết định chỉ định thầu gói thầu Tư vấn giám sát thi công xây dựng </t>
  </si>
  <si>
    <r>
      <rPr>
        <b/>
        <sz val="12"/>
        <rFont val="Times New Roman"/>
        <family val="1"/>
      </rPr>
      <t>CỘNG HÒA XÃ HỘI CHỦ NGHĨA VIỆT NAM</t>
    </r>
    <r>
      <rPr>
        <b/>
        <sz val="14"/>
        <rFont val="Times New Roman"/>
        <family val="1"/>
      </rPr>
      <t xml:space="preserve">
Độc lập - Tự do - Hạnh phúc</t>
    </r>
  </si>
  <si>
    <t>Xã Kiến Minh, thành phố Hải Phòng</t>
  </si>
  <si>
    <t>Phòng Kinh tế xã Kiến Minh</t>
  </si>
  <si>
    <t>Chủ đầu tư: Phòng Kinh tế xã Kiến Minh</t>
  </si>
  <si>
    <t>Phí thẩm định thiết kế bản vẽ thi công</t>
  </si>
  <si>
    <t>Phí thẩm định tổng dự toán</t>
  </si>
  <si>
    <t xml:space="preserve">Chi phí thẩm tra phê duyệt quyết toán </t>
  </si>
  <si>
    <t>Chi phí kiểm toán</t>
  </si>
  <si>
    <t>Ngân sách xã</t>
  </si>
  <si>
    <r>
      <rPr>
        <sz val="14"/>
        <color theme="1"/>
        <rFont val="Times New Roman"/>
        <family val="1"/>
      </rPr>
      <t xml:space="preserve">UBND XÃ KIẾN MINH
</t>
    </r>
    <r>
      <rPr>
        <b/>
        <sz val="14"/>
        <color theme="1"/>
        <rFont val="Times New Roman"/>
        <family val="1"/>
      </rPr>
      <t>PHÒNG KINH TẾ</t>
    </r>
  </si>
  <si>
    <r>
      <rPr>
        <sz val="12"/>
        <color theme="1"/>
        <rFont val="Times New Roman"/>
        <family val="1"/>
      </rPr>
      <t xml:space="preserve">UBND XÃ KIẾN MINH
</t>
    </r>
    <r>
      <rPr>
        <b/>
        <sz val="12"/>
        <color theme="1"/>
        <rFont val="Times New Roman"/>
        <family val="1"/>
      </rPr>
      <t>PHÒNG KINH TẾ</t>
    </r>
  </si>
  <si>
    <t>Thi công xây dựng, Hợp đồng số 06.1.TLNĐ/2026/HĐTCXD ngày 06/01/2026</t>
  </si>
  <si>
    <t>UBND xã Kiến Minh</t>
  </si>
  <si>
    <t>Phòng Kinh tế xã Kiến Minh và Công ty CP tư vấn xây dựng và dịch vụ Hải Phòng</t>
  </si>
  <si>
    <t>Phòng Kinh tế xã Kiến Minh và Công ty TNHH xây dựng Định Sơn</t>
  </si>
  <si>
    <t>Công ty TNHH xây dựng Định Sơn</t>
  </si>
  <si>
    <t xml:space="preserve">Hợp đồng số </t>
  </si>
  <si>
    <t>Phòng Kinh tế xã Kiến Minh và Công ty CP Kiến trúc xây dựng Viễn Đông</t>
  </si>
  <si>
    <t>Công ty CP Kiến trúc xây dựng Viễn Đông</t>
  </si>
  <si>
    <t>Số 92/QĐ-KT ngày 30/12/2025</t>
  </si>
  <si>
    <t>Quyết định về việc chỉ định thầu tư vấn lập Khảo sát, lập Báo cáo kinh tế - kỹ thuật</t>
  </si>
  <si>
    <t>Hợp đồng tư vấn khảo sát, lập báo cáo kinh tế - kỹ thuật công trình</t>
  </si>
  <si>
    <t>Quyết định về chỉ định thầu Tư vấn thẩm tra Báo cáo Kinh tế - Kỹ thuật công trình</t>
  </si>
  <si>
    <t>Số 93/QĐ-KT ngày 30/12/2025</t>
  </si>
  <si>
    <t>Số 90/QĐ-KT ngày 30/12/2025</t>
  </si>
  <si>
    <t>Quyết định về việc phê duyệt dự toán chi phí chuẩn bị đầu tư</t>
  </si>
  <si>
    <t xml:space="preserve">Số 09/QĐ-TLĐ ngày 05/01/2026 </t>
  </si>
  <si>
    <t>Quyết định về việc phê duyệt kết quả lựa chọn nhà thầu Tư vấn quản lý dự án</t>
  </si>
  <si>
    <t>Quyết định về việc phê duyệt kết quả lựa chọn nhà thầu thi công xây dựng</t>
  </si>
  <si>
    <t>Phòng Kinh tế xã Kiến Minh và Công ty CP tư vấn kiến trúc xây dựng Hải Nguyên</t>
  </si>
  <si>
    <t>Công ty CP tư vấn kiến trúc xây dựng Hải Nguyên</t>
  </si>
  <si>
    <t>Gói thầu: Kiểm toán độc lập</t>
  </si>
  <si>
    <t>Quyết định về việc phê duyệt kết quả lựa chọn nhà thầu gói Kiểm toán độc lập</t>
  </si>
  <si>
    <t xml:space="preserve">Số 11/QĐ-TLĐ ngày 05/01/2026 </t>
  </si>
  <si>
    <t>Phòng Kinh tế xã Kiến Minh và Công ty TNHH Kiểm toán KDG Việt Nam</t>
  </si>
  <si>
    <t>Hợp đồng kiểm toán độc lập</t>
  </si>
  <si>
    <t>Quyết định về việc phê duyệt kế hoạch lựa chọn nhà thầu giai đoạn chuẩn bị đầu tư</t>
  </si>
  <si>
    <t>Số 91/QĐ-KT ngày 30/12/2025</t>
  </si>
  <si>
    <t xml:space="preserve">Số 01/QĐ-KT ngày 05/01/2026 </t>
  </si>
  <si>
    <t>Năm 2026</t>
  </si>
  <si>
    <t>Phòng Kinh tế xã</t>
  </si>
  <si>
    <t>Hợp đồng số 06.1.TLNĐ/2026/HĐTCXD ngày 06/01/2026</t>
  </si>
  <si>
    <t>Quyết định phê duyệt BCKTKT</t>
  </si>
  <si>
    <t xml:space="preserve">Số 724/QĐ-UBND ngày 23/09/2025 </t>
  </si>
  <si>
    <t>Hợp đồng số 05.1/2026/HĐTVQLDA ngày 05/01/2026</t>
  </si>
  <si>
    <t>Hợp đồng số 30.12/2025/HĐ-TVTK ngày 30/12/2025</t>
  </si>
  <si>
    <t>Hợp đồng số 30.12/2025/HĐ-TVTTr ngày 30/12/2025</t>
  </si>
  <si>
    <t>Hợp đồng số 05.1/2026/HĐTVGS  ngày 05/01/2026</t>
  </si>
  <si>
    <t>03/03/2026</t>
  </si>
  <si>
    <t xml:space="preserve">Số 05/QĐ-KT ngày 05/01/2026 </t>
  </si>
  <si>
    <t>Nạo vét tuyến kênh từ gốc đa Miếu Bà đến cống Bà Xoàng, thôn Phong Cầu 2, xã Kiến Minh</t>
  </si>
  <si>
    <t>Tên dự án: Nạo vét tuyến kênh từ gốc đa Miếu Bà đến cống Bà Xoàng, thôn Phong Cầu 2, xã Kiến Minh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</si>
</sst>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30" x14ac:knownFonts="1">
    <font>
      <sz val="11"/>
      <color theme="1"/>
      <name val="Calibri"/>
      <family val="2"/>
      <scheme val="minor"/>
    </font>
    <font>
      <sz val="13"/>
      <color theme="1"/>
      <name val="Times New Roman"/>
      <family val="1"/>
    </font>
    <font>
      <b/>
      <sz val="13"/>
      <color theme="1"/>
      <name val="Times New Roman"/>
      <family val="1"/>
    </font>
    <font>
      <b/>
      <sz val="14"/>
      <color theme="1"/>
      <name val="Times New Roman"/>
      <family val="1"/>
    </font>
    <font>
      <b/>
      <sz val="14"/>
      <color rgb="FF000000"/>
      <name val="Times New Roman"/>
      <family val="1"/>
    </font>
    <font>
      <i/>
      <sz val="14"/>
      <color theme="1"/>
      <name val="Times New Roman"/>
      <family val="1"/>
    </font>
    <font>
      <sz val="14"/>
      <color theme="1"/>
      <name val="Times New Roman"/>
      <family val="1"/>
    </font>
    <font>
      <sz val="14"/>
      <color rgb="FF000000"/>
      <name val="Times New Roman"/>
      <family val="1"/>
    </font>
    <font>
      <i/>
      <sz val="13"/>
      <color theme="1"/>
      <name val="Times New Roman"/>
      <family val="1"/>
    </font>
    <font>
      <sz val="12"/>
      <name val="Times New Roman"/>
      <family val="1"/>
    </font>
    <font>
      <sz val="12"/>
      <name val="Times New Roman"/>
      <family val="1"/>
      <charset val="163"/>
    </font>
    <font>
      <b/>
      <sz val="12"/>
      <color rgb="FF000000"/>
      <name val="Times New Roman"/>
      <family val="1"/>
    </font>
    <font>
      <sz val="12"/>
      <color theme="1"/>
      <name val="Times New Roman"/>
      <family val="1"/>
    </font>
    <font>
      <b/>
      <sz val="12"/>
      <color theme="1"/>
      <name val="Times New Roman"/>
      <family val="1"/>
    </font>
    <font>
      <sz val="11"/>
      <color theme="1"/>
      <name val="Times New Roman"/>
      <family val="1"/>
    </font>
    <font>
      <sz val="11"/>
      <color theme="1"/>
      <name val="Calibri"/>
      <family val="2"/>
      <scheme val="minor"/>
    </font>
    <font>
      <i/>
      <sz val="14"/>
      <color rgb="FF000000"/>
      <name val="Times New Roman"/>
      <family val="1"/>
    </font>
    <font>
      <b/>
      <sz val="14"/>
      <name val="Times New Roman"/>
      <family val="1"/>
    </font>
    <font>
      <sz val="14"/>
      <name val="Times New Roman"/>
      <family val="1"/>
    </font>
    <font>
      <sz val="13"/>
      <name val="Times New Roman"/>
      <family val="1"/>
    </font>
    <font>
      <b/>
      <sz val="13"/>
      <name val="Times New Roman"/>
      <family val="1"/>
    </font>
    <font>
      <i/>
      <sz val="14"/>
      <name val="Times New Roman"/>
      <family val="1"/>
    </font>
    <font>
      <i/>
      <sz val="13"/>
      <name val="Times New Roman"/>
      <family val="1"/>
    </font>
    <font>
      <sz val="8.25"/>
      <name val="Microsoft Sans Serif"/>
      <family val="2"/>
    </font>
    <font>
      <sz val="11"/>
      <name val="Times New Roman"/>
      <family val="1"/>
    </font>
    <font>
      <b/>
      <sz val="12"/>
      <name val="Times New Roman"/>
      <family val="1"/>
    </font>
    <font>
      <b/>
      <sz val="15"/>
      <name val="Times New Roman"/>
      <family val="1"/>
    </font>
    <font>
      <i/>
      <sz val="12"/>
      <name val="Times New Roman"/>
      <family val="1"/>
    </font>
    <font>
      <b/>
      <sz val="13"/>
      <color rgb="FF0000CC"/>
      <name val="Times New Roman"/>
      <family val="1"/>
    </font>
    <font>
      <sz val="8"/>
      <name val="Calibri"/>
      <family val="2"/>
      <scheme val="minor"/>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0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diagonal/>
    </border>
    <border>
      <left style="thin">
        <color indexed="64"/>
      </left>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dotted">
        <color indexed="64"/>
      </top>
      <bottom/>
      <diagonal/>
    </border>
  </borders>
  <cellStyleXfs count="7">
    <xf numFmtId="0" fontId="0" fillId="0" borderId="0"/>
    <xf numFmtId="0" fontId="10" fillId="0" borderId="0"/>
    <xf numFmtId="43" fontId="15" fillId="0" borderId="0" applyFont="0" applyFill="0" applyBorder="0" applyAlignment="0" applyProtection="0"/>
    <xf numFmtId="0" fontId="23" fillId="0" borderId="0">
      <protection locked="0"/>
    </xf>
    <xf numFmtId="43" fontId="23" fillId="0" borderId="0" applyNumberFormat="0">
      <protection locked="0"/>
    </xf>
    <xf numFmtId="0" fontId="23" fillId="0" borderId="0">
      <protection locked="0"/>
    </xf>
    <xf numFmtId="43" fontId="24" fillId="0" borderId="0" applyFont="0" applyFill="0" applyBorder="0" applyAlignment="0" applyProtection="0"/>
  </cellStyleXfs>
  <cellXfs count="309">
    <xf numFmtId="0" fontId="0" fillId="0" borderId="0" xfId="0"/>
    <xf numFmtId="0" fontId="3" fillId="0" borderId="0" xfId="0" applyFont="1"/>
    <xf numFmtId="0" fontId="6" fillId="0" borderId="0" xfId="0" applyFont="1"/>
    <xf numFmtId="0" fontId="6" fillId="0" borderId="0" xfId="0" applyFont="1" applyAlignment="1">
      <alignment horizontal="center"/>
    </xf>
    <xf numFmtId="0" fontId="3" fillId="0" borderId="0" xfId="0" quotePrefix="1" applyFont="1" applyAlignment="1">
      <alignment horizontal="left"/>
    </xf>
    <xf numFmtId="0" fontId="3" fillId="0" borderId="0" xfId="0" applyFont="1" applyAlignment="1">
      <alignment horizontal="left"/>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6" fillId="0" borderId="0" xfId="0" quotePrefix="1" applyFont="1"/>
    <xf numFmtId="3" fontId="4" fillId="2" borderId="1" xfId="0" applyNumberFormat="1" applyFont="1" applyFill="1" applyBorder="1" applyAlignment="1">
      <alignment vertical="center" wrapText="1"/>
    </xf>
    <xf numFmtId="3" fontId="7" fillId="2" borderId="1" xfId="0" applyNumberFormat="1" applyFont="1" applyFill="1" applyBorder="1" applyAlignment="1">
      <alignment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6" fillId="0" borderId="0" xfId="0" applyFont="1" applyAlignment="1">
      <alignment horizontal="left" vertical="center"/>
    </xf>
    <xf numFmtId="0" fontId="3" fillId="0" borderId="2" xfId="0" applyFont="1" applyBorder="1" applyAlignment="1">
      <alignment horizontal="center" vertical="center" wrapText="1"/>
    </xf>
    <xf numFmtId="0" fontId="3" fillId="0" borderId="0" xfId="0" applyFont="1" applyAlignment="1">
      <alignment vertical="center" wrapText="1"/>
    </xf>
    <xf numFmtId="3" fontId="2" fillId="0" borderId="1" xfId="0" applyNumberFormat="1" applyFont="1" applyBorder="1" applyAlignment="1">
      <alignment horizontal="right" vertical="center" wrapText="1"/>
    </xf>
    <xf numFmtId="3" fontId="1" fillId="0" borderId="1" xfId="0" applyNumberFormat="1" applyFont="1" applyBorder="1" applyAlignment="1">
      <alignment horizontal="center" vertical="center" wrapText="1"/>
    </xf>
    <xf numFmtId="3" fontId="1" fillId="0" borderId="1" xfId="0" applyNumberFormat="1" applyFont="1" applyBorder="1" applyAlignment="1">
      <alignment horizontal="center" vertical="center"/>
    </xf>
    <xf numFmtId="3" fontId="1" fillId="0" borderId="1" xfId="0" applyNumberFormat="1" applyFont="1" applyBorder="1" applyAlignment="1">
      <alignment vertical="center"/>
    </xf>
    <xf numFmtId="3" fontId="1" fillId="0" borderId="1" xfId="0" applyNumberFormat="1" applyFont="1" applyBorder="1" applyAlignment="1">
      <alignment horizontal="right" vertical="center"/>
    </xf>
    <xf numFmtId="0" fontId="1" fillId="0" borderId="1" xfId="0" applyFont="1" applyBorder="1" applyAlignment="1">
      <alignmen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pplyAlignment="1">
      <alignment horizontal="right"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vertical="center" wrapText="1"/>
    </xf>
    <xf numFmtId="3" fontId="1" fillId="0" borderId="7" xfId="0" applyNumberFormat="1" applyFont="1" applyBorder="1" applyAlignment="1">
      <alignment horizontal="center" vertical="center" wrapText="1"/>
    </xf>
    <xf numFmtId="3" fontId="1" fillId="0" borderId="7" xfId="0" applyNumberFormat="1" applyFont="1" applyBorder="1" applyAlignment="1">
      <alignment horizontal="center" vertical="center"/>
    </xf>
    <xf numFmtId="3" fontId="1" fillId="0" borderId="7" xfId="0" applyNumberFormat="1" applyFont="1" applyBorder="1" applyAlignment="1">
      <alignment vertical="center"/>
    </xf>
    <xf numFmtId="3" fontId="1" fillId="0" borderId="7" xfId="0" applyNumberFormat="1" applyFont="1" applyBorder="1" applyAlignment="1">
      <alignment horizontal="right" vertical="center"/>
    </xf>
    <xf numFmtId="0" fontId="6" fillId="0" borderId="0" xfId="0" applyFont="1" applyAlignment="1">
      <alignment vertical="center"/>
    </xf>
    <xf numFmtId="3" fontId="1" fillId="0" borderId="0" xfId="0" applyNumberFormat="1" applyFont="1" applyAlignment="1">
      <alignment horizontal="center" vertical="center" wrapText="1"/>
    </xf>
    <xf numFmtId="0" fontId="6" fillId="3" borderId="0" xfId="0" applyFont="1" applyFill="1"/>
    <xf numFmtId="0" fontId="1" fillId="0" borderId="0" xfId="0" applyFont="1" applyAlignment="1">
      <alignment horizontal="center" vertical="center" wrapText="1"/>
    </xf>
    <xf numFmtId="3" fontId="6" fillId="0" borderId="0" xfId="0" applyNumberFormat="1" applyFont="1"/>
    <xf numFmtId="0" fontId="1" fillId="0" borderId="0" xfId="0" applyFont="1"/>
    <xf numFmtId="0" fontId="2" fillId="0" borderId="0" xfId="0" applyFont="1"/>
    <xf numFmtId="49" fontId="9" fillId="3" borderId="7" xfId="0" applyNumberFormat="1" applyFont="1" applyFill="1" applyBorder="1" applyAlignment="1">
      <alignment horizontal="center" vertical="center"/>
    </xf>
    <xf numFmtId="0" fontId="9" fillId="3" borderId="7" xfId="0" applyFont="1" applyFill="1" applyBorder="1" applyAlignment="1">
      <alignment vertical="center" wrapText="1"/>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3" fillId="0" borderId="0" xfId="0" applyFont="1" applyAlignment="1">
      <alignment horizontal="center"/>
    </xf>
    <xf numFmtId="0" fontId="6" fillId="0" borderId="1" xfId="0" quotePrefix="1" applyFont="1" applyBorder="1" applyAlignment="1">
      <alignment horizontal="center" vertical="center" wrapText="1"/>
    </xf>
    <xf numFmtId="0" fontId="5" fillId="0" borderId="0" xfId="0" applyFont="1"/>
    <xf numFmtId="0" fontId="11" fillId="2" borderId="1" xfId="0" applyFont="1" applyFill="1" applyBorder="1" applyAlignment="1">
      <alignment horizontal="center" vertical="center" wrapText="1"/>
    </xf>
    <xf numFmtId="0" fontId="12" fillId="0" borderId="0" xfId="0" applyFont="1"/>
    <xf numFmtId="0" fontId="5" fillId="0" borderId="0" xfId="0" applyFont="1" applyAlignment="1">
      <alignment vertical="center" wrapText="1"/>
    </xf>
    <xf numFmtId="0" fontId="14" fillId="0" borderId="0" xfId="0" applyFont="1"/>
    <xf numFmtId="0" fontId="8" fillId="0" borderId="0" xfId="0" applyFont="1"/>
    <xf numFmtId="0" fontId="6" fillId="0" borderId="0" xfId="0" applyFont="1" applyAlignment="1">
      <alignment horizontal="right"/>
    </xf>
    <xf numFmtId="0" fontId="2" fillId="0" borderId="1" xfId="0" applyFont="1" applyBorder="1" applyAlignment="1">
      <alignment horizontal="left" vertical="center" wrapText="1"/>
    </xf>
    <xf numFmtId="164" fontId="6" fillId="0" borderId="0" xfId="2" applyNumberFormat="1" applyFont="1"/>
    <xf numFmtId="164" fontId="2" fillId="0" borderId="0" xfId="2" applyNumberFormat="1" applyFont="1"/>
    <xf numFmtId="164" fontId="6" fillId="0" borderId="0" xfId="2" applyNumberFormat="1" applyFont="1" applyAlignment="1">
      <alignment horizontal="center" wrapText="1"/>
    </xf>
    <xf numFmtId="164" fontId="2" fillId="0" borderId="0" xfId="0" applyNumberFormat="1" applyFont="1"/>
    <xf numFmtId="0" fontId="16"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6" fillId="0" borderId="0" xfId="0" applyFont="1" applyAlignment="1">
      <alignment horizontal="left"/>
    </xf>
    <xf numFmtId="0" fontId="3" fillId="0" borderId="0" xfId="0" applyFont="1" applyAlignment="1">
      <alignment horizontal="left" vertical="center" wrapText="1"/>
    </xf>
    <xf numFmtId="0" fontId="18" fillId="0" borderId="0" xfId="0" applyFont="1"/>
    <xf numFmtId="0" fontId="17" fillId="0" borderId="0" xfId="0" applyFont="1" applyAlignment="1">
      <alignment horizontal="center" vertical="center" wrapText="1"/>
    </xf>
    <xf numFmtId="3" fontId="19" fillId="0" borderId="7" xfId="0" applyNumberFormat="1" applyFont="1" applyBorder="1" applyAlignment="1">
      <alignment horizontal="right" vertical="center"/>
    </xf>
    <xf numFmtId="3" fontId="17" fillId="0" borderId="0" xfId="0" applyNumberFormat="1" applyFont="1" applyAlignment="1">
      <alignment horizontal="center" vertical="center" wrapText="1"/>
    </xf>
    <xf numFmtId="3" fontId="17" fillId="0" borderId="0" xfId="0" applyNumberFormat="1" applyFont="1"/>
    <xf numFmtId="0" fontId="18" fillId="2" borderId="1" xfId="0" applyFont="1" applyFill="1" applyBorder="1" applyAlignment="1">
      <alignment horizontal="center" vertical="center" wrapText="1"/>
    </xf>
    <xf numFmtId="0" fontId="18" fillId="2" borderId="1" xfId="0" applyFont="1" applyFill="1" applyBorder="1" applyAlignment="1">
      <alignment horizontal="left" vertical="center" wrapText="1"/>
    </xf>
    <xf numFmtId="3" fontId="18" fillId="0" borderId="0" xfId="0" applyNumberFormat="1" applyFont="1"/>
    <xf numFmtId="164" fontId="18" fillId="0" borderId="0" xfId="2" applyNumberFormat="1" applyFont="1"/>
    <xf numFmtId="0" fontId="12" fillId="0" borderId="0" xfId="0" applyFont="1" applyAlignment="1">
      <alignment horizontal="center" vertical="center" wrapText="1"/>
    </xf>
    <xf numFmtId="0" fontId="12" fillId="0" borderId="0" xfId="0" applyFont="1" applyAlignment="1">
      <alignment horizontal="justify" vertical="center" wrapText="1"/>
    </xf>
    <xf numFmtId="3" fontId="18" fillId="3" borderId="12" xfId="0" applyNumberFormat="1" applyFont="1" applyFill="1" applyBorder="1" applyAlignment="1">
      <alignment horizontal="right" vertical="center" wrapText="1"/>
    </xf>
    <xf numFmtId="0" fontId="18" fillId="3" borderId="12" xfId="0" applyFont="1" applyFill="1" applyBorder="1" applyAlignment="1">
      <alignment vertical="center" wrapText="1"/>
    </xf>
    <xf numFmtId="0" fontId="18" fillId="3" borderId="12" xfId="0" quotePrefix="1" applyFont="1" applyFill="1" applyBorder="1" applyAlignment="1">
      <alignment horizontal="center" vertical="center" wrapText="1"/>
    </xf>
    <xf numFmtId="49" fontId="18" fillId="3" borderId="13" xfId="0" applyNumberFormat="1" applyFont="1" applyFill="1" applyBorder="1" applyAlignment="1">
      <alignment horizontal="center" vertical="center"/>
    </xf>
    <xf numFmtId="49" fontId="18" fillId="3" borderId="12" xfId="0" applyNumberFormat="1" applyFont="1" applyFill="1" applyBorder="1" applyAlignment="1">
      <alignment horizontal="center" vertical="center"/>
    </xf>
    <xf numFmtId="0" fontId="21" fillId="0" borderId="12" xfId="0" applyFont="1" applyBorder="1" applyAlignment="1">
      <alignment horizontal="center" vertical="center" wrapText="1"/>
    </xf>
    <xf numFmtId="0" fontId="17" fillId="3" borderId="14" xfId="0" applyFont="1" applyFill="1" applyBorder="1" applyAlignment="1">
      <alignment vertical="center" wrapText="1"/>
    </xf>
    <xf numFmtId="3" fontId="17" fillId="3" borderId="14" xfId="0" applyNumberFormat="1" applyFont="1" applyFill="1" applyBorder="1" applyAlignment="1">
      <alignment horizontal="right" vertical="center"/>
    </xf>
    <xf numFmtId="0" fontId="21" fillId="0" borderId="1" xfId="0" applyFont="1" applyBorder="1" applyAlignment="1">
      <alignment horizontal="center" vertical="center" wrapText="1"/>
    </xf>
    <xf numFmtId="3" fontId="20" fillId="3" borderId="12" xfId="0" applyNumberFormat="1" applyFont="1" applyFill="1" applyBorder="1" applyAlignment="1">
      <alignment horizontal="right" vertical="center"/>
    </xf>
    <xf numFmtId="0" fontId="19" fillId="3" borderId="12" xfId="0" applyFont="1" applyFill="1" applyBorder="1" applyAlignment="1">
      <alignment horizontal="center" vertical="center"/>
    </xf>
    <xf numFmtId="0" fontId="19" fillId="3" borderId="12" xfId="0" applyFont="1" applyFill="1" applyBorder="1" applyAlignment="1">
      <alignment horizontal="left" vertical="center" wrapText="1"/>
    </xf>
    <xf numFmtId="3" fontId="19" fillId="3" borderId="12" xfId="0" applyNumberFormat="1" applyFont="1" applyFill="1" applyBorder="1" applyAlignment="1">
      <alignment horizontal="right" vertical="center"/>
    </xf>
    <xf numFmtId="3" fontId="20" fillId="3" borderId="14" xfId="0" applyNumberFormat="1" applyFont="1" applyFill="1" applyBorder="1" applyAlignment="1">
      <alignment horizontal="right" vertical="center"/>
    </xf>
    <xf numFmtId="0" fontId="17" fillId="3" borderId="0" xfId="0" applyFont="1" applyFill="1"/>
    <xf numFmtId="0" fontId="21" fillId="3" borderId="0" xfId="0" applyFont="1" applyFill="1" applyAlignment="1">
      <alignment vertical="center" wrapText="1"/>
    </xf>
    <xf numFmtId="0" fontId="18" fillId="3" borderId="0" xfId="0" applyFont="1" applyFill="1"/>
    <xf numFmtId="0" fontId="17" fillId="3" borderId="2" xfId="0" applyFont="1" applyFill="1" applyBorder="1" applyAlignment="1">
      <alignment horizontal="center" vertical="center" wrapText="1"/>
    </xf>
    <xf numFmtId="0" fontId="22" fillId="3" borderId="0" xfId="0" applyFont="1" applyFill="1"/>
    <xf numFmtId="0" fontId="20" fillId="3" borderId="1" xfId="0" applyFont="1" applyFill="1" applyBorder="1" applyAlignment="1">
      <alignment horizontal="center" vertical="center"/>
    </xf>
    <xf numFmtId="0" fontId="20" fillId="3" borderId="1" xfId="0" applyFont="1" applyFill="1" applyBorder="1" applyAlignment="1">
      <alignment horizontal="center" vertical="center" wrapText="1"/>
    </xf>
    <xf numFmtId="0" fontId="20" fillId="3" borderId="5"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22" fillId="3" borderId="1" xfId="0" applyFont="1" applyFill="1" applyBorder="1" applyAlignment="1">
      <alignment horizontal="center" vertical="center"/>
    </xf>
    <xf numFmtId="0" fontId="21" fillId="3" borderId="0" xfId="0" applyFont="1" applyFill="1"/>
    <xf numFmtId="0" fontId="19" fillId="3" borderId="15" xfId="0" applyFont="1" applyFill="1" applyBorder="1" applyAlignment="1">
      <alignment horizontal="center" vertical="center"/>
    </xf>
    <xf numFmtId="0" fontId="20" fillId="3" borderId="15" xfId="0" applyFont="1" applyFill="1" applyBorder="1" applyAlignment="1">
      <alignment horizontal="center" vertical="center"/>
    </xf>
    <xf numFmtId="3" fontId="20" fillId="3" borderId="15" xfId="0" applyNumberFormat="1" applyFont="1" applyFill="1" applyBorder="1" applyAlignment="1">
      <alignment horizontal="right" vertical="center" wrapText="1"/>
    </xf>
    <xf numFmtId="3" fontId="18" fillId="3" borderId="15" xfId="0" applyNumberFormat="1" applyFont="1" applyFill="1" applyBorder="1"/>
    <xf numFmtId="3" fontId="17" fillId="3" borderId="0" xfId="0" applyNumberFormat="1" applyFont="1" applyFill="1"/>
    <xf numFmtId="0" fontId="20" fillId="3" borderId="12" xfId="0" applyFont="1" applyFill="1" applyBorder="1" applyAlignment="1">
      <alignment horizontal="center" vertical="center"/>
    </xf>
    <xf numFmtId="3" fontId="20" fillId="3" borderId="12" xfId="0" applyNumberFormat="1" applyFont="1" applyFill="1" applyBorder="1" applyAlignment="1">
      <alignment horizontal="right" vertical="center" wrapText="1"/>
    </xf>
    <xf numFmtId="0" fontId="20" fillId="3" borderId="12" xfId="0" applyFont="1" applyFill="1" applyBorder="1" applyAlignment="1">
      <alignment horizontal="left" vertical="center" wrapText="1"/>
    </xf>
    <xf numFmtId="0" fontId="20" fillId="3" borderId="14" xfId="0" applyFont="1" applyFill="1" applyBorder="1" applyAlignment="1">
      <alignment horizontal="center" vertical="center"/>
    </xf>
    <xf numFmtId="0" fontId="20" fillId="3" borderId="14" xfId="0" applyFont="1" applyFill="1" applyBorder="1" applyAlignment="1">
      <alignment horizontal="left" vertical="center" wrapText="1"/>
    </xf>
    <xf numFmtId="3" fontId="20" fillId="3" borderId="14" xfId="0" applyNumberFormat="1" applyFont="1" applyFill="1" applyBorder="1" applyAlignment="1">
      <alignment horizontal="right" vertical="center" wrapText="1"/>
    </xf>
    <xf numFmtId="0" fontId="20" fillId="3" borderId="0" xfId="0" applyFont="1" applyFill="1" applyAlignment="1">
      <alignment horizontal="center" vertical="center"/>
    </xf>
    <xf numFmtId="0" fontId="20" fillId="3" borderId="0" xfId="0" applyFont="1" applyFill="1" applyAlignment="1">
      <alignment horizontal="left" vertical="center" wrapText="1"/>
    </xf>
    <xf numFmtId="3" fontId="18" fillId="3" borderId="0" xfId="0" applyNumberFormat="1" applyFont="1" applyFill="1"/>
    <xf numFmtId="3" fontId="17" fillId="3" borderId="0" xfId="0" applyNumberFormat="1" applyFont="1" applyFill="1" applyAlignment="1">
      <alignment vertical="center"/>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vertical="center" wrapText="1"/>
    </xf>
    <xf numFmtId="164" fontId="13" fillId="0" borderId="1" xfId="2" applyNumberFormat="1" applyFont="1" applyBorder="1" applyAlignment="1">
      <alignment horizontal="right" vertical="center"/>
    </xf>
    <xf numFmtId="0" fontId="12" fillId="0" borderId="1" xfId="0" quotePrefix="1" applyFont="1" applyBorder="1" applyAlignment="1">
      <alignment vertical="center" wrapText="1"/>
    </xf>
    <xf numFmtId="164" fontId="12" fillId="0" borderId="1" xfId="2" applyNumberFormat="1" applyFont="1" applyBorder="1" applyAlignment="1">
      <alignment horizontal="right" vertical="center"/>
    </xf>
    <xf numFmtId="0" fontId="13" fillId="0" borderId="1" xfId="0" applyFont="1" applyBorder="1" applyAlignment="1">
      <alignment horizontal="right"/>
    </xf>
    <xf numFmtId="164" fontId="12" fillId="0" borderId="1" xfId="2" quotePrefix="1" applyNumberFormat="1" applyFont="1" applyBorder="1" applyAlignment="1">
      <alignment horizontal="right" vertical="center" wrapText="1"/>
    </xf>
    <xf numFmtId="3" fontId="12" fillId="0" borderId="1" xfId="0" applyNumberFormat="1" applyFont="1" applyBorder="1" applyAlignment="1">
      <alignment horizontal="right" vertical="center"/>
    </xf>
    <xf numFmtId="0" fontId="12" fillId="0" borderId="1" xfId="0" applyFont="1" applyBorder="1" applyAlignment="1">
      <alignment horizontal="right"/>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20" fillId="0" borderId="12" xfId="0" applyFont="1" applyBorder="1" applyAlignment="1">
      <alignment horizontal="center" vertical="center"/>
    </xf>
    <xf numFmtId="0" fontId="20" fillId="0" borderId="12" xfId="0" applyFont="1" applyBorder="1" applyAlignment="1">
      <alignment horizontal="left" vertical="center" wrapText="1"/>
    </xf>
    <xf numFmtId="0" fontId="19" fillId="0" borderId="12" xfId="0" applyFont="1" applyBorder="1" applyAlignment="1">
      <alignment horizontal="center" vertical="center" wrapText="1"/>
    </xf>
    <xf numFmtId="0" fontId="17" fillId="0" borderId="0" xfId="0" applyFont="1" applyAlignment="1">
      <alignment horizontal="left" vertical="center" wrapText="1"/>
    </xf>
    <xf numFmtId="0" fontId="17" fillId="0" borderId="1" xfId="0" applyFont="1" applyBorder="1" applyAlignment="1">
      <alignment horizontal="center" vertical="center" wrapText="1"/>
    </xf>
    <xf numFmtId="0" fontId="21" fillId="0" borderId="1" xfId="0" applyFont="1" applyBorder="1" applyAlignment="1">
      <alignment horizontal="center" vertical="center"/>
    </xf>
    <xf numFmtId="0" fontId="21" fillId="0" borderId="0" xfId="0" applyFont="1"/>
    <xf numFmtId="0" fontId="18" fillId="3" borderId="13" xfId="0" applyFont="1" applyFill="1" applyBorder="1" applyAlignment="1">
      <alignment vertical="center" wrapText="1"/>
    </xf>
    <xf numFmtId="3" fontId="18" fillId="3" borderId="13" xfId="0" applyNumberFormat="1" applyFont="1" applyFill="1" applyBorder="1" applyAlignment="1">
      <alignment horizontal="right" vertical="center" wrapText="1"/>
    </xf>
    <xf numFmtId="0" fontId="21" fillId="0" borderId="13" xfId="0" applyFont="1" applyBorder="1" applyAlignment="1">
      <alignment horizontal="center" vertical="center" wrapText="1"/>
    </xf>
    <xf numFmtId="49" fontId="17" fillId="0" borderId="14" xfId="0" applyNumberFormat="1" applyFont="1" applyBorder="1" applyAlignment="1">
      <alignment horizontal="center" vertical="center"/>
    </xf>
    <xf numFmtId="0" fontId="17" fillId="0" borderId="14" xfId="0" applyFont="1" applyBorder="1" applyAlignment="1">
      <alignment horizontal="center" vertical="center" wrapText="1"/>
    </xf>
    <xf numFmtId="0" fontId="17" fillId="0" borderId="14" xfId="0" applyFont="1" applyBorder="1" applyAlignment="1">
      <alignment horizontal="center" vertical="center"/>
    </xf>
    <xf numFmtId="0" fontId="18" fillId="0" borderId="7" xfId="0" applyFont="1" applyBorder="1" applyAlignment="1">
      <alignment horizontal="left" wrapText="1"/>
    </xf>
    <xf numFmtId="3" fontId="21" fillId="0" borderId="0" xfId="0" applyNumberFormat="1" applyFont="1"/>
    <xf numFmtId="3" fontId="5" fillId="0" borderId="0" xfId="0" applyNumberFormat="1" applyFont="1"/>
    <xf numFmtId="0" fontId="19" fillId="0" borderId="12" xfId="0" applyFont="1" applyBorder="1" applyAlignment="1">
      <alignment horizontal="left" vertical="center" wrapText="1"/>
    </xf>
    <xf numFmtId="0" fontId="20" fillId="3" borderId="12" xfId="0" applyFont="1" applyFill="1" applyBorder="1" applyAlignment="1">
      <alignment vertical="center" wrapText="1"/>
    </xf>
    <xf numFmtId="0" fontId="18" fillId="3" borderId="14" xfId="0" applyFont="1" applyFill="1" applyBorder="1" applyAlignment="1">
      <alignment horizontal="center" vertical="center"/>
    </xf>
    <xf numFmtId="0" fontId="1" fillId="0" borderId="1" xfId="0" applyFont="1" applyBorder="1" applyAlignment="1">
      <alignment horizontal="left" vertical="center"/>
    </xf>
    <xf numFmtId="0" fontId="19" fillId="0" borderId="12" xfId="0" applyFont="1" applyBorder="1" applyAlignment="1">
      <alignment horizontal="center" vertical="center"/>
    </xf>
    <xf numFmtId="3" fontId="3" fillId="0" borderId="0" xfId="0" applyNumberFormat="1" applyFont="1" applyAlignment="1">
      <alignment horizontal="right" vertical="center"/>
    </xf>
    <xf numFmtId="3" fontId="3" fillId="0" borderId="0" xfId="0" applyNumberFormat="1" applyFont="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3" fontId="2"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xf>
    <xf numFmtId="3" fontId="2" fillId="0" borderId="1" xfId="0" applyNumberFormat="1" applyFont="1" applyBorder="1" applyAlignment="1">
      <alignment vertical="center"/>
    </xf>
    <xf numFmtId="3" fontId="2" fillId="0" borderId="1" xfId="0" applyNumberFormat="1" applyFont="1" applyBorder="1" applyAlignment="1">
      <alignment horizontal="right" vertical="center"/>
    </xf>
    <xf numFmtId="0" fontId="12" fillId="0" borderId="1" xfId="0" applyFont="1" applyBorder="1" applyAlignment="1">
      <alignment horizontal="center" vertical="center" wrapText="1"/>
    </xf>
    <xf numFmtId="3" fontId="12" fillId="0" borderId="1" xfId="0" applyNumberFormat="1" applyFont="1" applyBorder="1" applyAlignment="1">
      <alignment horizontal="center" vertical="center" wrapText="1"/>
    </xf>
    <xf numFmtId="165" fontId="12" fillId="0" borderId="1" xfId="2" applyNumberFormat="1" applyFont="1" applyBorder="1" applyAlignment="1">
      <alignment horizontal="center" vertical="center"/>
    </xf>
    <xf numFmtId="0" fontId="20" fillId="0" borderId="14" xfId="0" applyFont="1" applyBorder="1" applyAlignment="1">
      <alignment horizontal="center" vertical="center" wrapText="1"/>
    </xf>
    <xf numFmtId="0" fontId="20" fillId="0" borderId="14" xfId="0" applyFont="1" applyBorder="1" applyAlignment="1">
      <alignment horizontal="left" vertical="center" wrapText="1"/>
    </xf>
    <xf numFmtId="3" fontId="12" fillId="0" borderId="1" xfId="2" quotePrefix="1" applyNumberFormat="1" applyFont="1" applyBorder="1" applyAlignment="1">
      <alignment horizontal="right" vertical="center" wrapText="1"/>
    </xf>
    <xf numFmtId="3" fontId="12" fillId="0" borderId="1" xfId="2" applyNumberFormat="1" applyFont="1" applyBorder="1" applyAlignment="1">
      <alignment horizontal="right" vertical="center"/>
    </xf>
    <xf numFmtId="164" fontId="13" fillId="0" borderId="1" xfId="2" quotePrefix="1" applyNumberFormat="1" applyFont="1" applyBorder="1" applyAlignment="1">
      <alignment horizontal="right" vertical="center" wrapText="1"/>
    </xf>
    <xf numFmtId="3" fontId="2" fillId="3" borderId="12" xfId="0" applyNumberFormat="1" applyFont="1" applyFill="1" applyBorder="1" applyAlignment="1">
      <alignment horizontal="right" vertical="center"/>
    </xf>
    <xf numFmtId="3" fontId="6" fillId="2" borderId="1" xfId="0" applyNumberFormat="1" applyFont="1" applyFill="1" applyBorder="1" applyAlignment="1">
      <alignment vertical="center" wrapText="1"/>
    </xf>
    <xf numFmtId="0" fontId="1" fillId="0" borderId="1" xfId="0" applyFont="1" applyBorder="1"/>
    <xf numFmtId="0" fontId="2" fillId="0" borderId="1" xfId="0" applyFont="1" applyBorder="1" applyAlignment="1">
      <alignment vertical="center"/>
    </xf>
    <xf numFmtId="0" fontId="1" fillId="0" borderId="1" xfId="0" quotePrefix="1" applyFont="1" applyBorder="1" applyAlignment="1">
      <alignment vertical="center" wrapText="1"/>
    </xf>
    <xf numFmtId="3" fontId="13" fillId="0" borderId="1" xfId="2" quotePrefix="1" applyNumberFormat="1" applyFont="1" applyBorder="1" applyAlignment="1">
      <alignment horizontal="right" vertical="center" wrapText="1"/>
    </xf>
    <xf numFmtId="3" fontId="13" fillId="0" borderId="1" xfId="2" applyNumberFormat="1" applyFont="1" applyBorder="1" applyAlignment="1">
      <alignment horizontal="right" vertical="center"/>
    </xf>
    <xf numFmtId="0" fontId="20" fillId="0" borderId="12" xfId="0" applyFont="1" applyBorder="1" applyAlignment="1">
      <alignment horizontal="center" vertical="center" wrapText="1"/>
    </xf>
    <xf numFmtId="3" fontId="20" fillId="0" borderId="1" xfId="0" applyNumberFormat="1" applyFont="1" applyBorder="1" applyAlignment="1">
      <alignment horizontal="center" vertical="center"/>
    </xf>
    <xf numFmtId="3" fontId="6" fillId="0" borderId="0" xfId="0" applyNumberFormat="1" applyFont="1" applyAlignment="1">
      <alignment horizontal="center" vertical="center" wrapText="1"/>
    </xf>
    <xf numFmtId="3" fontId="19" fillId="0" borderId="12" xfId="0" applyNumberFormat="1" applyFont="1" applyBorder="1" applyAlignment="1">
      <alignment horizontal="center" vertical="center"/>
    </xf>
    <xf numFmtId="3" fontId="20" fillId="0" borderId="12" xfId="0" applyNumberFormat="1" applyFont="1" applyBorder="1" applyAlignment="1">
      <alignment horizontal="center" vertical="center"/>
    </xf>
    <xf numFmtId="3" fontId="20" fillId="0" borderId="14" xfId="0" applyNumberFormat="1" applyFont="1" applyBorder="1" applyAlignment="1">
      <alignment horizontal="center" vertical="center" wrapText="1"/>
    </xf>
    <xf numFmtId="3" fontId="6" fillId="0" borderId="0" xfId="0" applyNumberFormat="1" applyFont="1" applyAlignment="1">
      <alignment horizontal="center" vertical="center"/>
    </xf>
    <xf numFmtId="0" fontId="1" fillId="0" borderId="12" xfId="0" applyFont="1" applyBorder="1" applyAlignment="1">
      <alignment horizontal="center" vertical="center"/>
    </xf>
    <xf numFmtId="0" fontId="1" fillId="0" borderId="12" xfId="0" applyFont="1" applyBorder="1" applyAlignment="1">
      <alignment horizontal="left" vertical="center" wrapText="1"/>
    </xf>
    <xf numFmtId="0" fontId="1" fillId="0" borderId="12" xfId="0" applyFont="1" applyBorder="1" applyAlignment="1">
      <alignment horizontal="center" vertical="center" wrapText="1"/>
    </xf>
    <xf numFmtId="3" fontId="1" fillId="0" borderId="12" xfId="0" applyNumberFormat="1" applyFont="1" applyBorder="1" applyAlignment="1">
      <alignment horizontal="center" vertical="center"/>
    </xf>
    <xf numFmtId="3" fontId="2" fillId="0" borderId="5" xfId="0" applyNumberFormat="1" applyFont="1" applyBorder="1" applyAlignment="1">
      <alignment horizontal="center" vertical="center"/>
    </xf>
    <xf numFmtId="3" fontId="1" fillId="0" borderId="5" xfId="0" applyNumberFormat="1" applyFont="1" applyBorder="1" applyAlignment="1">
      <alignment horizontal="center" vertical="center"/>
    </xf>
    <xf numFmtId="3" fontId="6" fillId="0" borderId="0" xfId="0" applyNumberFormat="1" applyFont="1" applyAlignment="1">
      <alignment horizontal="left" vertical="center"/>
    </xf>
    <xf numFmtId="3" fontId="18" fillId="3" borderId="12" xfId="0" applyNumberFormat="1" applyFont="1" applyFill="1" applyBorder="1" applyAlignment="1">
      <alignment horizontal="center" vertical="center" wrapText="1"/>
    </xf>
    <xf numFmtId="0" fontId="18" fillId="0" borderId="1" xfId="0" applyFont="1" applyBorder="1" applyAlignment="1">
      <alignment horizontal="center" vertical="center" wrapText="1"/>
    </xf>
    <xf numFmtId="0" fontId="9" fillId="0" borderId="18" xfId="0" applyFont="1" applyBorder="1" applyAlignment="1">
      <alignment vertical="center"/>
    </xf>
    <xf numFmtId="0" fontId="9" fillId="0" borderId="19" xfId="0" applyFont="1" applyBorder="1" applyAlignment="1">
      <alignment vertical="center"/>
    </xf>
    <xf numFmtId="0" fontId="9" fillId="0" borderId="20" xfId="0" applyFont="1" applyBorder="1" applyAlignment="1">
      <alignment vertical="center"/>
    </xf>
    <xf numFmtId="0" fontId="9" fillId="0" borderId="0" xfId="0" applyFont="1" applyAlignment="1">
      <alignment vertical="center"/>
    </xf>
    <xf numFmtId="0" fontId="9" fillId="0" borderId="21" xfId="0" applyFont="1" applyBorder="1" applyAlignment="1">
      <alignment vertical="center"/>
    </xf>
    <xf numFmtId="0" fontId="9" fillId="0" borderId="22" xfId="0" applyFont="1" applyBorder="1" applyAlignment="1">
      <alignment vertical="center"/>
    </xf>
    <xf numFmtId="0" fontId="19" fillId="0" borderId="21" xfId="0" applyFont="1" applyBorder="1" applyAlignment="1">
      <alignment vertical="center"/>
    </xf>
    <xf numFmtId="0" fontId="20" fillId="0" borderId="0" xfId="0" applyFont="1" applyAlignment="1">
      <alignment vertical="center"/>
    </xf>
    <xf numFmtId="0" fontId="19" fillId="0" borderId="0" xfId="0" applyFont="1" applyAlignment="1">
      <alignment vertical="center"/>
    </xf>
    <xf numFmtId="0" fontId="9" fillId="0" borderId="23" xfId="0" applyFont="1" applyBorder="1" applyAlignment="1">
      <alignment vertical="center"/>
    </xf>
    <xf numFmtId="0" fontId="9" fillId="0" borderId="24" xfId="0" applyFont="1" applyBorder="1" applyAlignment="1">
      <alignment vertical="center"/>
    </xf>
    <xf numFmtId="0" fontId="9" fillId="0" borderId="25" xfId="0" applyFont="1" applyBorder="1" applyAlignment="1">
      <alignment vertical="center"/>
    </xf>
    <xf numFmtId="0" fontId="3" fillId="0" borderId="0" xfId="0" applyFont="1" applyAlignment="1">
      <alignment horizontal="right"/>
    </xf>
    <xf numFmtId="0" fontId="6" fillId="0" borderId="0" xfId="0" applyFont="1" applyAlignment="1">
      <alignment horizontal="right" vertical="center"/>
    </xf>
    <xf numFmtId="0" fontId="18" fillId="3" borderId="12" xfId="0" applyFont="1" applyFill="1" applyBorder="1" applyAlignment="1">
      <alignment horizontal="center" wrapText="1"/>
    </xf>
    <xf numFmtId="3" fontId="18" fillId="3" borderId="12" xfId="0" applyNumberFormat="1" applyFont="1" applyFill="1" applyBorder="1" applyAlignment="1">
      <alignment horizontal="center"/>
    </xf>
    <xf numFmtId="0" fontId="12" fillId="0" borderId="1" xfId="0" applyFont="1" applyBorder="1" applyAlignment="1">
      <alignment horizontal="center" vertical="center"/>
    </xf>
    <xf numFmtId="0" fontId="12" fillId="0" borderId="1" xfId="0" applyFont="1" applyBorder="1" applyAlignment="1">
      <alignment vertical="center" wrapText="1"/>
    </xf>
    <xf numFmtId="164" fontId="1" fillId="0" borderId="0" xfId="2" applyNumberFormat="1" applyFont="1"/>
    <xf numFmtId="3" fontId="3" fillId="0" borderId="0" xfId="0" applyNumberFormat="1" applyFont="1"/>
    <xf numFmtId="0" fontId="17" fillId="0" borderId="0" xfId="0" applyFont="1"/>
    <xf numFmtId="0" fontId="17" fillId="0" borderId="0" xfId="0" applyFont="1" applyAlignment="1">
      <alignment vertical="center" wrapText="1"/>
    </xf>
    <xf numFmtId="3" fontId="18" fillId="0" borderId="13" xfId="0" applyNumberFormat="1" applyFont="1" applyBorder="1" applyAlignment="1">
      <alignment vertical="center" wrapText="1"/>
    </xf>
    <xf numFmtId="3" fontId="17" fillId="3" borderId="14" xfId="0" applyNumberFormat="1" applyFont="1" applyFill="1" applyBorder="1" applyAlignment="1">
      <alignment vertical="center"/>
    </xf>
    <xf numFmtId="0" fontId="20" fillId="0" borderId="15" xfId="0" applyFont="1" applyBorder="1" applyAlignment="1">
      <alignment horizontal="center" vertical="center"/>
    </xf>
    <xf numFmtId="0" fontId="20" fillId="0" borderId="15" xfId="0" applyFont="1" applyBorder="1"/>
    <xf numFmtId="0" fontId="19" fillId="0" borderId="15" xfId="0" applyFont="1" applyBorder="1" applyAlignment="1">
      <alignment horizontal="center"/>
    </xf>
    <xf numFmtId="0" fontId="19" fillId="0" borderId="15" xfId="0" applyFont="1" applyBorder="1" applyAlignment="1">
      <alignment horizontal="center" vertical="center"/>
    </xf>
    <xf numFmtId="3" fontId="19" fillId="0" borderId="15" xfId="0" applyNumberFormat="1" applyFont="1" applyBorder="1" applyAlignment="1">
      <alignment horizontal="center" vertical="center"/>
    </xf>
    <xf numFmtId="0" fontId="19" fillId="0" borderId="12" xfId="0" applyFont="1" applyBorder="1" applyAlignment="1">
      <alignment vertical="center" wrapText="1"/>
    </xf>
    <xf numFmtId="0" fontId="19" fillId="0" borderId="26" xfId="0" applyFont="1" applyBorder="1" applyAlignment="1">
      <alignment horizontal="center" vertical="center" wrapText="1"/>
    </xf>
    <xf numFmtId="0" fontId="19" fillId="4" borderId="12" xfId="0" applyFont="1" applyFill="1" applyBorder="1" applyAlignment="1">
      <alignment horizontal="center" vertical="center" wrapText="1"/>
    </xf>
    <xf numFmtId="49" fontId="6" fillId="0" borderId="1" xfId="0" quotePrefix="1" applyNumberFormat="1" applyFont="1" applyBorder="1" applyAlignment="1">
      <alignment horizontal="right" vertical="center"/>
    </xf>
    <xf numFmtId="0" fontId="18" fillId="0" borderId="13" xfId="0" quotePrefix="1" applyFont="1" applyBorder="1" applyAlignment="1">
      <alignment horizontal="center" vertical="center" wrapText="1"/>
    </xf>
    <xf numFmtId="0" fontId="18" fillId="0" borderId="12" xfId="0" quotePrefix="1" applyFont="1" applyBorder="1" applyAlignment="1">
      <alignment horizontal="center" vertical="center" wrapText="1"/>
    </xf>
    <xf numFmtId="0" fontId="25" fillId="0" borderId="0" xfId="0" applyFont="1" applyAlignment="1">
      <alignment horizontal="center" vertical="center"/>
    </xf>
    <xf numFmtId="0" fontId="25" fillId="0" borderId="22" xfId="0" applyFont="1" applyBorder="1" applyAlignment="1">
      <alignment horizontal="center" vertical="center"/>
    </xf>
    <xf numFmtId="0" fontId="28" fillId="0" borderId="0" xfId="0" applyFont="1" applyAlignment="1">
      <alignment horizontal="left" vertical="center" wrapText="1"/>
    </xf>
    <xf numFmtId="0" fontId="28" fillId="0" borderId="22" xfId="0" applyFont="1" applyBorder="1" applyAlignment="1">
      <alignment horizontal="left" vertical="center" wrapText="1"/>
    </xf>
    <xf numFmtId="0" fontId="19" fillId="0" borderId="0" xfId="0" applyFont="1" applyAlignment="1">
      <alignment horizontal="center" vertical="center"/>
    </xf>
    <xf numFmtId="0" fontId="27" fillId="0" borderId="21" xfId="0" applyFont="1" applyBorder="1" applyAlignment="1">
      <alignment horizontal="center" vertical="center"/>
    </xf>
    <xf numFmtId="0" fontId="27" fillId="0" borderId="0" xfId="0" applyFont="1" applyAlignment="1">
      <alignment horizontal="center" vertical="center"/>
    </xf>
    <xf numFmtId="0" fontId="27" fillId="0" borderId="22" xfId="0" applyFont="1" applyBorder="1" applyAlignment="1">
      <alignment horizontal="center" vertical="center"/>
    </xf>
    <xf numFmtId="0" fontId="26" fillId="0" borderId="21" xfId="0" applyFont="1" applyBorder="1" applyAlignment="1">
      <alignment horizontal="center" vertical="center"/>
    </xf>
    <xf numFmtId="0" fontId="26" fillId="0" borderId="0" xfId="0" applyFont="1" applyAlignment="1">
      <alignment horizontal="center" vertical="center"/>
    </xf>
    <xf numFmtId="0" fontId="26" fillId="0" borderId="22" xfId="0" applyFont="1" applyBorder="1" applyAlignment="1">
      <alignment horizontal="center" vertical="center"/>
    </xf>
    <xf numFmtId="3" fontId="28" fillId="0" borderId="0" xfId="0" applyNumberFormat="1" applyFont="1" applyAlignment="1">
      <alignment horizontal="left" vertical="center" wrapText="1"/>
    </xf>
    <xf numFmtId="0" fontId="3" fillId="0" borderId="0" xfId="0" applyFont="1" applyAlignment="1">
      <alignment horizontal="right"/>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0" xfId="0" quotePrefix="1" applyFont="1" applyAlignment="1">
      <alignment horizontal="left"/>
    </xf>
    <xf numFmtId="0" fontId="3" fillId="0" borderId="0" xfId="0" applyFont="1" applyAlignment="1">
      <alignment horizontal="left"/>
    </xf>
    <xf numFmtId="0" fontId="5"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vertical="center" wrapText="1"/>
    </xf>
    <xf numFmtId="0" fontId="6" fillId="0" borderId="0" xfId="0" applyFont="1" applyAlignment="1">
      <alignment vertical="center"/>
    </xf>
    <xf numFmtId="0" fontId="5" fillId="0" borderId="2" xfId="0" applyFont="1" applyBorder="1" applyAlignment="1">
      <alignment horizontal="righ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6"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xf>
    <xf numFmtId="0" fontId="6" fillId="0" borderId="0" xfId="0" quotePrefix="1" applyFont="1" applyAlignment="1">
      <alignment horizontal="left" vertical="center" wrapText="1"/>
    </xf>
    <xf numFmtId="0" fontId="6" fillId="0" borderId="0" xfId="0" applyFont="1" applyAlignment="1">
      <alignment horizontal="left" vertical="center"/>
    </xf>
    <xf numFmtId="0" fontId="6" fillId="0" borderId="0" xfId="0" applyFont="1" applyAlignment="1">
      <alignment horizontal="center" wrapText="1"/>
    </xf>
    <xf numFmtId="0" fontId="6" fillId="0" borderId="0" xfId="0" quotePrefix="1" applyFont="1" applyAlignment="1">
      <alignment horizontal="left"/>
    </xf>
    <xf numFmtId="0" fontId="6" fillId="0" borderId="0" xfId="0" quotePrefix="1" applyFont="1" applyAlignment="1">
      <alignment horizontal="left" wrapText="1"/>
    </xf>
    <xf numFmtId="0" fontId="6" fillId="0" borderId="0" xfId="0" applyFont="1" applyAlignment="1">
      <alignment horizontal="left" wrapText="1"/>
    </xf>
    <xf numFmtId="0" fontId="6" fillId="0" borderId="0" xfId="0" quotePrefix="1" applyFont="1" applyAlignment="1">
      <alignment horizontal="left" vertical="top" wrapText="1"/>
    </xf>
    <xf numFmtId="0" fontId="6" fillId="0" borderId="0" xfId="0" applyFont="1" applyAlignment="1">
      <alignment horizontal="left" vertical="top"/>
    </xf>
    <xf numFmtId="0" fontId="3" fillId="0" borderId="0" xfId="0" quotePrefix="1" applyFont="1" applyAlignment="1">
      <alignment horizontal="left" vertical="center"/>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3" fillId="0" borderId="0" xfId="0" applyFont="1" applyAlignment="1">
      <alignment horizontal="left" vertical="center" wrapText="1"/>
    </xf>
    <xf numFmtId="0" fontId="17" fillId="0" borderId="0" xfId="0" quotePrefix="1" applyFont="1" applyAlignment="1">
      <alignment horizontal="right"/>
    </xf>
    <xf numFmtId="0" fontId="17" fillId="0" borderId="0" xfId="0" applyFont="1" applyAlignment="1">
      <alignment horizontal="center" vertical="center" wrapText="1"/>
    </xf>
    <xf numFmtId="0" fontId="21" fillId="0" borderId="0" xfId="0" applyFont="1" applyAlignment="1">
      <alignment horizontal="center" vertical="center" wrapText="1"/>
    </xf>
    <xf numFmtId="0" fontId="17" fillId="0" borderId="2" xfId="0" applyFont="1" applyBorder="1" applyAlignment="1">
      <alignment horizontal="center" vertical="center" wrapText="1"/>
    </xf>
    <xf numFmtId="3" fontId="5" fillId="0" borderId="0" xfId="0" applyNumberFormat="1" applyFont="1" applyAlignment="1">
      <alignment horizontal="right" vertical="center"/>
    </xf>
    <xf numFmtId="0" fontId="5" fillId="0" borderId="0" xfId="0" applyFont="1" applyAlignment="1">
      <alignment horizontal="center" vertical="top" wrapText="1"/>
    </xf>
    <xf numFmtId="0" fontId="3" fillId="0" borderId="0" xfId="0" applyFont="1" applyAlignment="1">
      <alignment horizontal="center" wrapText="1"/>
    </xf>
    <xf numFmtId="0" fontId="13" fillId="0" borderId="3"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4" xfId="0" applyFont="1" applyBorder="1" applyAlignment="1">
      <alignment horizontal="center" vertical="center" wrapText="1"/>
    </xf>
    <xf numFmtId="0" fontId="6" fillId="0" borderId="0" xfId="0" applyFont="1" applyAlignment="1">
      <alignment horizontal="left" vertical="center" wrapText="1"/>
    </xf>
    <xf numFmtId="0" fontId="13" fillId="0" borderId="1"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6" xfId="0" applyFont="1" applyBorder="1" applyAlignment="1">
      <alignment horizontal="center" vertical="center" wrapText="1"/>
    </xf>
    <xf numFmtId="0" fontId="8" fillId="0" borderId="0" xfId="0" applyFont="1" applyAlignment="1">
      <alignment horizontal="right"/>
    </xf>
    <xf numFmtId="0" fontId="6" fillId="0" borderId="0" xfId="0" applyFont="1" applyAlignment="1">
      <alignment horizontal="left"/>
    </xf>
    <xf numFmtId="0" fontId="5" fillId="0" borderId="0" xfId="0" applyFont="1" applyAlignment="1">
      <alignment horizont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164" fontId="13" fillId="0" borderId="1" xfId="2" applyNumberFormat="1" applyFont="1" applyBorder="1" applyAlignment="1">
      <alignment horizontal="center" vertical="center" wrapText="1"/>
    </xf>
    <xf numFmtId="0" fontId="5" fillId="0" borderId="0" xfId="0" applyFont="1" applyAlignment="1">
      <alignment horizontal="center" wrapText="1"/>
    </xf>
    <xf numFmtId="0" fontId="21" fillId="3" borderId="0" xfId="0" applyFont="1" applyFill="1" applyAlignment="1">
      <alignment horizontal="center" vertical="center" wrapText="1"/>
    </xf>
    <xf numFmtId="0" fontId="21" fillId="3" borderId="0" xfId="0" applyFont="1" applyFill="1" applyAlignment="1">
      <alignment horizontal="right" vertical="center"/>
    </xf>
    <xf numFmtId="0" fontId="17" fillId="3" borderId="0" xfId="0" applyFont="1" applyFill="1" applyAlignment="1">
      <alignment horizontal="center" vertical="center" wrapText="1"/>
    </xf>
    <xf numFmtId="0" fontId="17" fillId="3" borderId="0" xfId="0" applyFont="1" applyFill="1" applyAlignment="1">
      <alignment horizontal="right"/>
    </xf>
    <xf numFmtId="0" fontId="22" fillId="3" borderId="2" xfId="0" applyFont="1" applyFill="1" applyBorder="1" applyAlignment="1">
      <alignment horizontal="right"/>
    </xf>
    <xf numFmtId="49" fontId="17" fillId="3" borderId="0" xfId="0" applyNumberFormat="1" applyFont="1" applyFill="1" applyAlignment="1">
      <alignment horizontal="left" vertical="center" wrapText="1"/>
    </xf>
    <xf numFmtId="3" fontId="3" fillId="0" borderId="0" xfId="0" applyNumberFormat="1" applyFont="1" applyAlignment="1">
      <alignment horizontal="center"/>
    </xf>
    <xf numFmtId="0" fontId="17" fillId="3" borderId="0" xfId="0" applyFont="1" applyFill="1" applyAlignment="1">
      <alignment horizontal="center" vertical="top" wrapText="1"/>
    </xf>
    <xf numFmtId="0" fontId="3" fillId="0" borderId="0" xfId="0" quotePrefix="1" applyFont="1" applyAlignment="1">
      <alignment horizontal="right"/>
    </xf>
    <xf numFmtId="0" fontId="3" fillId="0" borderId="0" xfId="0" applyFont="1" applyAlignment="1">
      <alignment horizontal="center" vertical="top" wrapText="1"/>
    </xf>
    <xf numFmtId="0" fontId="5" fillId="0" borderId="7" xfId="0" applyFont="1" applyBorder="1" applyAlignment="1">
      <alignment horizontal="right" vertical="center"/>
    </xf>
    <xf numFmtId="49" fontId="18" fillId="3" borderId="26" xfId="0" applyNumberFormat="1" applyFont="1" applyFill="1" applyBorder="1" applyAlignment="1">
      <alignment horizontal="center" vertical="center"/>
    </xf>
    <xf numFmtId="49" fontId="18" fillId="3" borderId="10" xfId="0" applyNumberFormat="1" applyFont="1" applyFill="1" applyBorder="1" applyAlignment="1">
      <alignment horizontal="center" vertical="center"/>
    </xf>
    <xf numFmtId="49" fontId="18" fillId="3" borderId="13" xfId="0" applyNumberFormat="1" applyFont="1" applyFill="1" applyBorder="1" applyAlignment="1">
      <alignment horizontal="center" vertical="center"/>
    </xf>
    <xf numFmtId="0" fontId="18" fillId="3" borderId="26" xfId="0" applyFont="1" applyFill="1" applyBorder="1" applyAlignment="1">
      <alignment horizontal="center" vertical="center" wrapText="1"/>
    </xf>
    <xf numFmtId="0" fontId="18" fillId="3" borderId="10" xfId="0" applyFont="1" applyFill="1" applyBorder="1" applyAlignment="1">
      <alignment horizontal="center" vertical="center" wrapText="1"/>
    </xf>
    <xf numFmtId="0" fontId="18" fillId="3" borderId="13" xfId="0" applyFont="1" applyFill="1" applyBorder="1" applyAlignment="1">
      <alignment horizontal="center" vertical="center" wrapText="1"/>
    </xf>
    <xf numFmtId="0" fontId="22" fillId="0" borderId="2" xfId="0" applyFont="1" applyBorder="1" applyAlignment="1">
      <alignment horizontal="right"/>
    </xf>
    <xf numFmtId="3" fontId="3" fillId="0" borderId="0" xfId="0" applyNumberFormat="1" applyFont="1" applyAlignment="1">
      <alignment horizontal="center" vertical="center" wrapText="1"/>
    </xf>
    <xf numFmtId="0" fontId="21" fillId="0" borderId="7" xfId="0" applyFont="1" applyBorder="1" applyAlignment="1">
      <alignment horizontal="right" vertical="center"/>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13" fillId="0" borderId="0" xfId="0" applyFont="1" applyAlignment="1">
      <alignment horizontal="center" vertical="center" wrapText="1"/>
    </xf>
  </cellXfs>
  <cellStyles count="7">
    <cellStyle name="Comma" xfId="2" builtinId="3"/>
    <cellStyle name="Comma 2" xfId="6" xr:uid="{00000000-0005-0000-0000-000001000000}"/>
    <cellStyle name="Comma 2 3" xfId="4" xr:uid="{00000000-0005-0000-0000-000002000000}"/>
    <cellStyle name="Normal" xfId="0" builtinId="0"/>
    <cellStyle name="Normal 10" xfId="5" xr:uid="{00000000-0005-0000-0000-000004000000}"/>
    <cellStyle name="Normal 2" xfId="1" xr:uid="{00000000-0005-0000-0000-000005000000}"/>
    <cellStyle name="Normal 4" xfId="3" xr:uid="{00000000-0005-0000-0000-000006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3</xdr:col>
      <xdr:colOff>257175</xdr:colOff>
      <xdr:row>2</xdr:row>
      <xdr:rowOff>257175</xdr:rowOff>
    </xdr:from>
    <xdr:to>
      <xdr:col>6</xdr:col>
      <xdr:colOff>390525</xdr:colOff>
      <xdr:row>2</xdr:row>
      <xdr:rowOff>257175</xdr:rowOff>
    </xdr:to>
    <xdr:cxnSp macro="">
      <xdr:nvCxnSpPr>
        <xdr:cNvPr id="2" name="Straight Connector 1">
          <a:extLst>
            <a:ext uri="{FF2B5EF4-FFF2-40B4-BE49-F238E27FC236}">
              <a16:creationId xmlns:a16="http://schemas.microsoft.com/office/drawing/2014/main" id="{37139B4C-1885-4D8F-8C01-7E4D2AEA1040}"/>
            </a:ext>
          </a:extLst>
        </xdr:cNvPr>
        <xdr:cNvCxnSpPr/>
      </xdr:nvCxnSpPr>
      <xdr:spPr>
        <a:xfrm>
          <a:off x="1838325" y="742950"/>
          <a:ext cx="20478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1819275</xdr:colOff>
      <xdr:row>6</xdr:row>
      <xdr:rowOff>19050</xdr:rowOff>
    </xdr:from>
    <xdr:to>
      <xdr:col>3</xdr:col>
      <xdr:colOff>600075</xdr:colOff>
      <xdr:row>6</xdr:row>
      <xdr:rowOff>19050</xdr:rowOff>
    </xdr:to>
    <xdr:cxnSp macro="">
      <xdr:nvCxnSpPr>
        <xdr:cNvPr id="3" name="Straight Connector 2">
          <a:extLst>
            <a:ext uri="{FF2B5EF4-FFF2-40B4-BE49-F238E27FC236}">
              <a16:creationId xmlns:a16="http://schemas.microsoft.com/office/drawing/2014/main" id="{00000000-0008-0000-0100-000003000000}"/>
            </a:ext>
          </a:extLst>
        </xdr:cNvPr>
        <xdr:cNvCxnSpPr/>
      </xdr:nvCxnSpPr>
      <xdr:spPr>
        <a:xfrm>
          <a:off x="2200275" y="2286000"/>
          <a:ext cx="26765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2295525</xdr:colOff>
      <xdr:row>2</xdr:row>
      <xdr:rowOff>619125</xdr:rowOff>
    </xdr:from>
    <xdr:to>
      <xdr:col>3</xdr:col>
      <xdr:colOff>1257300</xdr:colOff>
      <xdr:row>2</xdr:row>
      <xdr:rowOff>619125</xdr:rowOff>
    </xdr:to>
    <xdr:cxnSp macro="">
      <xdr:nvCxnSpPr>
        <xdr:cNvPr id="4" name="Straight Connector 3">
          <a:extLst>
            <a:ext uri="{FF2B5EF4-FFF2-40B4-BE49-F238E27FC236}">
              <a16:creationId xmlns:a16="http://schemas.microsoft.com/office/drawing/2014/main" id="{8DF668B1-4E11-CBEA-4492-311C0A3F9B17}"/>
            </a:ext>
          </a:extLst>
        </xdr:cNvPr>
        <xdr:cNvCxnSpPr/>
      </xdr:nvCxnSpPr>
      <xdr:spPr>
        <a:xfrm>
          <a:off x="4410075" y="1219200"/>
          <a:ext cx="16573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152399</xdr:colOff>
      <xdr:row>2</xdr:row>
      <xdr:rowOff>114301</xdr:rowOff>
    </xdr:from>
    <xdr:to>
      <xdr:col>2</xdr:col>
      <xdr:colOff>1501588</xdr:colOff>
      <xdr:row>2</xdr:row>
      <xdr:rowOff>705971</xdr:rowOff>
    </xdr:to>
    <xdr:sp macro="" textlink="">
      <xdr:nvSpPr>
        <xdr:cNvPr id="2" name="TextBox 1">
          <a:extLst>
            <a:ext uri="{FF2B5EF4-FFF2-40B4-BE49-F238E27FC236}">
              <a16:creationId xmlns:a16="http://schemas.microsoft.com/office/drawing/2014/main" id="{A163E51B-0C90-5B8B-E65C-887B2C2A31DA}"/>
            </a:ext>
          </a:extLst>
        </xdr:cNvPr>
        <xdr:cNvSpPr txBox="1"/>
      </xdr:nvSpPr>
      <xdr:spPr>
        <a:xfrm>
          <a:off x="152399" y="708213"/>
          <a:ext cx="3467101" cy="5916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a:latin typeface="Times New Roman" panose="02020603050405020304" pitchFamily="18" charset="0"/>
              <a:cs typeface="Times New Roman" panose="02020603050405020304" pitchFamily="18" charset="0"/>
            </a:rPr>
            <a:t>UBND XÃ</a:t>
          </a:r>
          <a:r>
            <a:rPr lang="en-US" sz="1200" b="0" baseline="0">
              <a:latin typeface="Times New Roman" panose="02020603050405020304" pitchFamily="18" charset="0"/>
              <a:cs typeface="Times New Roman" panose="02020603050405020304" pitchFamily="18" charset="0"/>
            </a:rPr>
            <a:t> KIẾN MINH</a:t>
          </a:r>
        </a:p>
        <a:p>
          <a:pPr algn="ctr"/>
          <a:r>
            <a:rPr lang="en-US" sz="1200" b="1" baseline="0">
              <a:latin typeface="Times New Roman" panose="02020603050405020304" pitchFamily="18" charset="0"/>
              <a:cs typeface="Times New Roman" panose="02020603050405020304" pitchFamily="18" charset="0"/>
            </a:rPr>
            <a:t>PHÒNG KINH TẾ</a:t>
          </a:r>
          <a:endParaRPr lang="en-US" sz="1100" b="1">
            <a:latin typeface="Times New Roman" panose="02020603050405020304" pitchFamily="18" charset="0"/>
            <a:cs typeface="Times New Roman" panose="02020603050405020304" pitchFamily="18" charset="0"/>
          </a:endParaRPr>
        </a:p>
      </xdr:txBody>
    </xdr:sp>
    <xdr:clientData/>
  </xdr:twoCellAnchor>
  <xdr:twoCellAnchor>
    <xdr:from>
      <xdr:col>2</xdr:col>
      <xdr:colOff>1495425</xdr:colOff>
      <xdr:row>2</xdr:row>
      <xdr:rowOff>95250</xdr:rowOff>
    </xdr:from>
    <xdr:to>
      <xdr:col>4</xdr:col>
      <xdr:colOff>1009650</xdr:colOff>
      <xdr:row>2</xdr:row>
      <xdr:rowOff>657225</xdr:rowOff>
    </xdr:to>
    <xdr:sp macro="" textlink="">
      <xdr:nvSpPr>
        <xdr:cNvPr id="5" name="TextBox 4">
          <a:extLst>
            <a:ext uri="{FF2B5EF4-FFF2-40B4-BE49-F238E27FC236}">
              <a16:creationId xmlns:a16="http://schemas.microsoft.com/office/drawing/2014/main" id="{27B8DA17-B563-EC00-5321-3829A9E53D79}"/>
            </a:ext>
          </a:extLst>
        </xdr:cNvPr>
        <xdr:cNvSpPr txBox="1"/>
      </xdr:nvSpPr>
      <xdr:spPr>
        <a:xfrm>
          <a:off x="3609975" y="695325"/>
          <a:ext cx="3638550" cy="561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a:latin typeface="Times New Roman" panose="02020603050405020304" pitchFamily="18" charset="0"/>
              <a:cs typeface="Times New Roman" panose="02020603050405020304" pitchFamily="18" charset="0"/>
            </a:rPr>
            <a:t>CỘNG HÒA XÃ HỘI CHỦ NGHĨA VIỆT NAM</a:t>
          </a:r>
        </a:p>
        <a:p>
          <a:pPr algn="ctr"/>
          <a:r>
            <a:rPr lang="en-US" sz="1400" b="1">
              <a:latin typeface="Times New Roman" panose="02020603050405020304" pitchFamily="18" charset="0"/>
              <a:cs typeface="Times New Roman" panose="02020603050405020304" pitchFamily="18" charset="0"/>
            </a:rPr>
            <a:t>Độc lập - Tự do - Hạnh phúc</a:t>
          </a:r>
          <a:endParaRPr lang="en-US" sz="1100" b="1">
            <a:latin typeface="Times New Roman" panose="02020603050405020304" pitchFamily="18" charset="0"/>
            <a:cs typeface="Times New Roman" panose="02020603050405020304" pitchFamily="18" charset="0"/>
          </a:endParaRPr>
        </a:p>
      </xdr:txBody>
    </xdr:sp>
    <xdr:clientData/>
  </xdr:twoCellAnchor>
  <xdr:twoCellAnchor>
    <xdr:from>
      <xdr:col>1</xdr:col>
      <xdr:colOff>868459</xdr:colOff>
      <xdr:row>2</xdr:row>
      <xdr:rowOff>536203</xdr:rowOff>
    </xdr:from>
    <xdr:to>
      <xdr:col>2</xdr:col>
      <xdr:colOff>369794</xdr:colOff>
      <xdr:row>2</xdr:row>
      <xdr:rowOff>536203</xdr:rowOff>
    </xdr:to>
    <xdr:cxnSp macro="">
      <xdr:nvCxnSpPr>
        <xdr:cNvPr id="8" name="Straight Connector 7">
          <a:extLst>
            <a:ext uri="{FF2B5EF4-FFF2-40B4-BE49-F238E27FC236}">
              <a16:creationId xmlns:a16="http://schemas.microsoft.com/office/drawing/2014/main" id="{C1EB529D-BA8A-BCF7-7454-69E72543AEC6}"/>
            </a:ext>
          </a:extLst>
        </xdr:cNvPr>
        <xdr:cNvCxnSpPr/>
      </xdr:nvCxnSpPr>
      <xdr:spPr>
        <a:xfrm>
          <a:off x="1249459" y="1130115"/>
          <a:ext cx="123824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2228850</xdr:colOff>
      <xdr:row>2</xdr:row>
      <xdr:rowOff>542925</xdr:rowOff>
    </xdr:from>
    <xdr:to>
      <xdr:col>4</xdr:col>
      <xdr:colOff>247650</xdr:colOff>
      <xdr:row>2</xdr:row>
      <xdr:rowOff>542925</xdr:rowOff>
    </xdr:to>
    <xdr:cxnSp macro="">
      <xdr:nvCxnSpPr>
        <xdr:cNvPr id="10" name="Straight Connector 9">
          <a:extLst>
            <a:ext uri="{FF2B5EF4-FFF2-40B4-BE49-F238E27FC236}">
              <a16:creationId xmlns:a16="http://schemas.microsoft.com/office/drawing/2014/main" id="{BDFEFC87-1B74-8DBE-D9FE-C2C0DC8A2418}"/>
            </a:ext>
          </a:extLst>
        </xdr:cNvPr>
        <xdr:cNvCxnSpPr/>
      </xdr:nvCxnSpPr>
      <xdr:spPr>
        <a:xfrm>
          <a:off x="4343400" y="1143000"/>
          <a:ext cx="21431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89651</xdr:colOff>
      <xdr:row>2</xdr:row>
      <xdr:rowOff>638735</xdr:rowOff>
    </xdr:from>
    <xdr:to>
      <xdr:col>3</xdr:col>
      <xdr:colOff>1804151</xdr:colOff>
      <xdr:row>2</xdr:row>
      <xdr:rowOff>638735</xdr:rowOff>
    </xdr:to>
    <xdr:cxnSp macro="">
      <xdr:nvCxnSpPr>
        <xdr:cNvPr id="3" name="Straight Connector 2">
          <a:extLst>
            <a:ext uri="{FF2B5EF4-FFF2-40B4-BE49-F238E27FC236}">
              <a16:creationId xmlns:a16="http://schemas.microsoft.com/office/drawing/2014/main" id="{00000000-0008-0000-0200-000003000000}"/>
            </a:ext>
          </a:extLst>
        </xdr:cNvPr>
        <xdr:cNvCxnSpPr/>
      </xdr:nvCxnSpPr>
      <xdr:spPr>
        <a:xfrm>
          <a:off x="4370298" y="1109382"/>
          <a:ext cx="17145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2</xdr:row>
      <xdr:rowOff>100854</xdr:rowOff>
    </xdr:from>
    <xdr:to>
      <xdr:col>2</xdr:col>
      <xdr:colOff>851647</xdr:colOff>
      <xdr:row>2</xdr:row>
      <xdr:rowOff>548529</xdr:rowOff>
    </xdr:to>
    <xdr:sp macro="" textlink="">
      <xdr:nvSpPr>
        <xdr:cNvPr id="2" name="TextBox 1">
          <a:extLst>
            <a:ext uri="{FF2B5EF4-FFF2-40B4-BE49-F238E27FC236}">
              <a16:creationId xmlns:a16="http://schemas.microsoft.com/office/drawing/2014/main" id="{8FB60FB8-811C-4204-B1DE-662362C96795}"/>
            </a:ext>
          </a:extLst>
        </xdr:cNvPr>
        <xdr:cNvSpPr txBox="1"/>
      </xdr:nvSpPr>
      <xdr:spPr>
        <a:xfrm>
          <a:off x="0" y="571501"/>
          <a:ext cx="3563471" cy="447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vi-VN" sz="1200" b="0">
              <a:latin typeface="+mj-lt"/>
            </a:rPr>
            <a:t>UBND XÃ KIẾN MINH</a:t>
          </a:r>
        </a:p>
        <a:p>
          <a:pPr algn="ctr"/>
          <a:r>
            <a:rPr lang="vi-VN" sz="1200" b="1">
              <a:latin typeface="+mj-lt"/>
            </a:rPr>
            <a:t>PHÒNG KINH TẾ</a:t>
          </a:r>
          <a:endParaRPr lang="en-US" sz="1200" b="1">
            <a:latin typeface="+mj-lt"/>
          </a:endParaRPr>
        </a:p>
      </xdr:txBody>
    </xdr:sp>
    <xdr:clientData/>
  </xdr:twoCellAnchor>
  <xdr:twoCellAnchor>
    <xdr:from>
      <xdr:col>1</xdr:col>
      <xdr:colOff>896475</xdr:colOff>
      <xdr:row>2</xdr:row>
      <xdr:rowOff>549087</xdr:rowOff>
    </xdr:from>
    <xdr:to>
      <xdr:col>1</xdr:col>
      <xdr:colOff>1770534</xdr:colOff>
      <xdr:row>2</xdr:row>
      <xdr:rowOff>549087</xdr:rowOff>
    </xdr:to>
    <xdr:cxnSp macro="">
      <xdr:nvCxnSpPr>
        <xdr:cNvPr id="4" name="Straight Connector 3">
          <a:extLst>
            <a:ext uri="{FF2B5EF4-FFF2-40B4-BE49-F238E27FC236}">
              <a16:creationId xmlns:a16="http://schemas.microsoft.com/office/drawing/2014/main" id="{4B7F9FD7-3DDF-E440-9331-E53FA448070C}"/>
            </a:ext>
          </a:extLst>
        </xdr:cNvPr>
        <xdr:cNvCxnSpPr/>
      </xdr:nvCxnSpPr>
      <xdr:spPr>
        <a:xfrm>
          <a:off x="1277475" y="1019734"/>
          <a:ext cx="8740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285750</xdr:colOff>
      <xdr:row>2</xdr:row>
      <xdr:rowOff>523875</xdr:rowOff>
    </xdr:from>
    <xdr:to>
      <xdr:col>3</xdr:col>
      <xdr:colOff>666750</xdr:colOff>
      <xdr:row>2</xdr:row>
      <xdr:rowOff>523875</xdr:rowOff>
    </xdr:to>
    <xdr:cxnSp macro="">
      <xdr:nvCxnSpPr>
        <xdr:cNvPr id="3" name="Straight Connector 2">
          <a:extLst>
            <a:ext uri="{FF2B5EF4-FFF2-40B4-BE49-F238E27FC236}">
              <a16:creationId xmlns:a16="http://schemas.microsoft.com/office/drawing/2014/main" id="{00000000-0008-0000-0300-000003000000}"/>
            </a:ext>
          </a:extLst>
        </xdr:cNvPr>
        <xdr:cNvCxnSpPr/>
      </xdr:nvCxnSpPr>
      <xdr:spPr>
        <a:xfrm>
          <a:off x="2076450" y="1085850"/>
          <a:ext cx="1562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762000</xdr:colOff>
      <xdr:row>2</xdr:row>
      <xdr:rowOff>523875</xdr:rowOff>
    </xdr:from>
    <xdr:to>
      <xdr:col>9</xdr:col>
      <xdr:colOff>514350</xdr:colOff>
      <xdr:row>2</xdr:row>
      <xdr:rowOff>523875</xdr:rowOff>
    </xdr:to>
    <xdr:cxnSp macro="">
      <xdr:nvCxnSpPr>
        <xdr:cNvPr id="6" name="Straight Connector 5">
          <a:extLst>
            <a:ext uri="{FF2B5EF4-FFF2-40B4-BE49-F238E27FC236}">
              <a16:creationId xmlns:a16="http://schemas.microsoft.com/office/drawing/2014/main" id="{00000000-0008-0000-0300-000006000000}"/>
            </a:ext>
          </a:extLst>
        </xdr:cNvPr>
        <xdr:cNvCxnSpPr/>
      </xdr:nvCxnSpPr>
      <xdr:spPr>
        <a:xfrm>
          <a:off x="8391525" y="1133475"/>
          <a:ext cx="20097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89645</xdr:colOff>
      <xdr:row>2</xdr:row>
      <xdr:rowOff>44825</xdr:rowOff>
    </xdr:from>
    <xdr:to>
      <xdr:col>2</xdr:col>
      <xdr:colOff>818029</xdr:colOff>
      <xdr:row>2</xdr:row>
      <xdr:rowOff>526676</xdr:rowOff>
    </xdr:to>
    <xdr:sp macro="" textlink="">
      <xdr:nvSpPr>
        <xdr:cNvPr id="2" name="TextBox 1">
          <a:extLst>
            <a:ext uri="{FF2B5EF4-FFF2-40B4-BE49-F238E27FC236}">
              <a16:creationId xmlns:a16="http://schemas.microsoft.com/office/drawing/2014/main" id="{BA03C674-9DFD-4E8C-823F-349267EF5066}"/>
            </a:ext>
          </a:extLst>
        </xdr:cNvPr>
        <xdr:cNvSpPr txBox="1"/>
      </xdr:nvSpPr>
      <xdr:spPr>
        <a:xfrm>
          <a:off x="437027" y="638737"/>
          <a:ext cx="3115237" cy="4818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vi-VN" sz="1200" b="0">
              <a:latin typeface="+mj-lt"/>
            </a:rPr>
            <a:t>UBND XÃ KIẾN MINH</a:t>
          </a:r>
        </a:p>
        <a:p>
          <a:pPr algn="ctr"/>
          <a:r>
            <a:rPr lang="vi-VN" sz="1200" b="1">
              <a:latin typeface="+mj-lt"/>
            </a:rPr>
            <a:t>PHÒNG KINH TẾ</a:t>
          </a:r>
          <a:endParaRPr lang="en-US" sz="1100" b="1">
            <a:latin typeface="+mj-lt"/>
          </a:endParaRPr>
        </a:p>
      </xdr:txBody>
    </xdr:sp>
    <xdr:clientData/>
  </xdr:twoCellAnchor>
  <xdr:twoCellAnchor>
    <xdr:from>
      <xdr:col>2</xdr:col>
      <xdr:colOff>1126750</xdr:colOff>
      <xdr:row>2</xdr:row>
      <xdr:rowOff>44824</xdr:rowOff>
    </xdr:from>
    <xdr:to>
      <xdr:col>5</xdr:col>
      <xdr:colOff>663947</xdr:colOff>
      <xdr:row>2</xdr:row>
      <xdr:rowOff>606799</xdr:rowOff>
    </xdr:to>
    <xdr:sp macro="" textlink="">
      <xdr:nvSpPr>
        <xdr:cNvPr id="3" name="TextBox 2">
          <a:extLst>
            <a:ext uri="{FF2B5EF4-FFF2-40B4-BE49-F238E27FC236}">
              <a16:creationId xmlns:a16="http://schemas.microsoft.com/office/drawing/2014/main" id="{8F0696F7-30C6-4F71-8E80-FCA8BDFBADAD}"/>
            </a:ext>
          </a:extLst>
        </xdr:cNvPr>
        <xdr:cNvSpPr txBox="1"/>
      </xdr:nvSpPr>
      <xdr:spPr>
        <a:xfrm>
          <a:off x="3860985" y="638736"/>
          <a:ext cx="3638550" cy="561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a:latin typeface="Times New Roman" panose="02020603050405020304" pitchFamily="18" charset="0"/>
              <a:cs typeface="Times New Roman" panose="02020603050405020304" pitchFamily="18" charset="0"/>
            </a:rPr>
            <a:t>CỘNG HÒA XÃ HỘI CHỦ NGHĨA VIỆT NAM</a:t>
          </a:r>
        </a:p>
        <a:p>
          <a:pPr algn="ctr"/>
          <a:r>
            <a:rPr lang="en-US" sz="1400" b="1">
              <a:latin typeface="Times New Roman" panose="02020603050405020304" pitchFamily="18" charset="0"/>
              <a:cs typeface="Times New Roman" panose="02020603050405020304" pitchFamily="18" charset="0"/>
            </a:rPr>
            <a:t>Độc lập - Tự do - Hạnh phúc</a:t>
          </a:r>
          <a:endParaRPr lang="en-US" sz="1100" b="1">
            <a:latin typeface="Times New Roman" panose="02020603050405020304" pitchFamily="18" charset="0"/>
            <a:cs typeface="Times New Roman" panose="02020603050405020304" pitchFamily="18" charset="0"/>
          </a:endParaRPr>
        </a:p>
      </xdr:txBody>
    </xdr:sp>
    <xdr:clientData/>
  </xdr:twoCellAnchor>
  <xdr:twoCellAnchor>
    <xdr:from>
      <xdr:col>1</xdr:col>
      <xdr:colOff>1019735</xdr:colOff>
      <xdr:row>2</xdr:row>
      <xdr:rowOff>493061</xdr:rowOff>
    </xdr:from>
    <xdr:to>
      <xdr:col>1</xdr:col>
      <xdr:colOff>2252386</xdr:colOff>
      <xdr:row>2</xdr:row>
      <xdr:rowOff>493061</xdr:rowOff>
    </xdr:to>
    <xdr:cxnSp macro="">
      <xdr:nvCxnSpPr>
        <xdr:cNvPr id="4" name="Straight Connector 3">
          <a:extLst>
            <a:ext uri="{FF2B5EF4-FFF2-40B4-BE49-F238E27FC236}">
              <a16:creationId xmlns:a16="http://schemas.microsoft.com/office/drawing/2014/main" id="{8EE50897-09C0-F1B2-6445-05B1AE4A7A8E}"/>
            </a:ext>
          </a:extLst>
        </xdr:cNvPr>
        <xdr:cNvCxnSpPr/>
      </xdr:nvCxnSpPr>
      <xdr:spPr>
        <a:xfrm>
          <a:off x="1367117" y="1086973"/>
          <a:ext cx="123265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504258</xdr:colOff>
      <xdr:row>2</xdr:row>
      <xdr:rowOff>537882</xdr:rowOff>
    </xdr:from>
    <xdr:to>
      <xdr:col>4</xdr:col>
      <xdr:colOff>1131794</xdr:colOff>
      <xdr:row>2</xdr:row>
      <xdr:rowOff>537882</xdr:rowOff>
    </xdr:to>
    <xdr:cxnSp macro="">
      <xdr:nvCxnSpPr>
        <xdr:cNvPr id="6" name="Straight Connector 5">
          <a:extLst>
            <a:ext uri="{FF2B5EF4-FFF2-40B4-BE49-F238E27FC236}">
              <a16:creationId xmlns:a16="http://schemas.microsoft.com/office/drawing/2014/main" id="{7657815B-DCD8-1E2C-0962-3FFDEC3FB589}"/>
            </a:ext>
          </a:extLst>
        </xdr:cNvPr>
        <xdr:cNvCxnSpPr/>
      </xdr:nvCxnSpPr>
      <xdr:spPr>
        <a:xfrm>
          <a:off x="4672846" y="1131794"/>
          <a:ext cx="199465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851644</xdr:colOff>
      <xdr:row>2</xdr:row>
      <xdr:rowOff>549087</xdr:rowOff>
    </xdr:from>
    <xdr:to>
      <xdr:col>2</xdr:col>
      <xdr:colOff>89647</xdr:colOff>
      <xdr:row>2</xdr:row>
      <xdr:rowOff>549087</xdr:rowOff>
    </xdr:to>
    <xdr:cxnSp macro="">
      <xdr:nvCxnSpPr>
        <xdr:cNvPr id="5" name="Straight Connector 4">
          <a:extLst>
            <a:ext uri="{FF2B5EF4-FFF2-40B4-BE49-F238E27FC236}">
              <a16:creationId xmlns:a16="http://schemas.microsoft.com/office/drawing/2014/main" id="{00000000-0008-0000-0500-000005000000}"/>
            </a:ext>
          </a:extLst>
        </xdr:cNvPr>
        <xdr:cNvCxnSpPr/>
      </xdr:nvCxnSpPr>
      <xdr:spPr>
        <a:xfrm>
          <a:off x="1232644" y="1131793"/>
          <a:ext cx="14231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336174</xdr:colOff>
      <xdr:row>2</xdr:row>
      <xdr:rowOff>537881</xdr:rowOff>
    </xdr:from>
    <xdr:to>
      <xdr:col>7</xdr:col>
      <xdr:colOff>313765</xdr:colOff>
      <xdr:row>2</xdr:row>
      <xdr:rowOff>537881</xdr:rowOff>
    </xdr:to>
    <xdr:cxnSp macro="">
      <xdr:nvCxnSpPr>
        <xdr:cNvPr id="7" name="Straight Connector 6">
          <a:extLst>
            <a:ext uri="{FF2B5EF4-FFF2-40B4-BE49-F238E27FC236}">
              <a16:creationId xmlns:a16="http://schemas.microsoft.com/office/drawing/2014/main" id="{00000000-0008-0000-0500-000007000000}"/>
            </a:ext>
          </a:extLst>
        </xdr:cNvPr>
        <xdr:cNvCxnSpPr/>
      </xdr:nvCxnSpPr>
      <xdr:spPr>
        <a:xfrm>
          <a:off x="5311586" y="1120587"/>
          <a:ext cx="203947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1658467</xdr:colOff>
      <xdr:row>2</xdr:row>
      <xdr:rowOff>540123</xdr:rowOff>
    </xdr:from>
    <xdr:to>
      <xdr:col>1</xdr:col>
      <xdr:colOff>3115227</xdr:colOff>
      <xdr:row>2</xdr:row>
      <xdr:rowOff>540123</xdr:rowOff>
    </xdr:to>
    <xdr:cxnSp macro="">
      <xdr:nvCxnSpPr>
        <xdr:cNvPr id="5" name="Straight Connector 4">
          <a:extLst>
            <a:ext uri="{FF2B5EF4-FFF2-40B4-BE49-F238E27FC236}">
              <a16:creationId xmlns:a16="http://schemas.microsoft.com/office/drawing/2014/main" id="{00000000-0008-0000-0700-000005000000}"/>
            </a:ext>
          </a:extLst>
        </xdr:cNvPr>
        <xdr:cNvCxnSpPr/>
      </xdr:nvCxnSpPr>
      <xdr:spPr>
        <a:xfrm>
          <a:off x="2162732" y="1055594"/>
          <a:ext cx="145676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358585</xdr:colOff>
      <xdr:row>2</xdr:row>
      <xdr:rowOff>538442</xdr:rowOff>
    </xdr:from>
    <xdr:to>
      <xdr:col>6</xdr:col>
      <xdr:colOff>22412</xdr:colOff>
      <xdr:row>2</xdr:row>
      <xdr:rowOff>538442</xdr:rowOff>
    </xdr:to>
    <xdr:cxnSp macro="">
      <xdr:nvCxnSpPr>
        <xdr:cNvPr id="9" name="Straight Connector 8">
          <a:extLst>
            <a:ext uri="{FF2B5EF4-FFF2-40B4-BE49-F238E27FC236}">
              <a16:creationId xmlns:a16="http://schemas.microsoft.com/office/drawing/2014/main" id="{00000000-0008-0000-0700-000009000000}"/>
            </a:ext>
          </a:extLst>
        </xdr:cNvPr>
        <xdr:cNvCxnSpPr/>
      </xdr:nvCxnSpPr>
      <xdr:spPr>
        <a:xfrm>
          <a:off x="7295026" y="1053913"/>
          <a:ext cx="192741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575427</xdr:colOff>
      <xdr:row>2</xdr:row>
      <xdr:rowOff>622487</xdr:rowOff>
    </xdr:from>
    <xdr:to>
      <xdr:col>5</xdr:col>
      <xdr:colOff>1080252</xdr:colOff>
      <xdr:row>2</xdr:row>
      <xdr:rowOff>622487</xdr:rowOff>
    </xdr:to>
    <xdr:cxnSp macro="">
      <xdr:nvCxnSpPr>
        <xdr:cNvPr id="8" name="Straight Connector 7">
          <a:extLst>
            <a:ext uri="{FF2B5EF4-FFF2-40B4-BE49-F238E27FC236}">
              <a16:creationId xmlns:a16="http://schemas.microsoft.com/office/drawing/2014/main" id="{00000000-0008-0000-0800-000008000000}"/>
            </a:ext>
          </a:extLst>
        </xdr:cNvPr>
        <xdr:cNvCxnSpPr/>
      </xdr:nvCxnSpPr>
      <xdr:spPr>
        <a:xfrm>
          <a:off x="4956927" y="1093134"/>
          <a:ext cx="179350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526674</xdr:colOff>
      <xdr:row>2</xdr:row>
      <xdr:rowOff>605117</xdr:rowOff>
    </xdr:from>
    <xdr:to>
      <xdr:col>2</xdr:col>
      <xdr:colOff>414615</xdr:colOff>
      <xdr:row>2</xdr:row>
      <xdr:rowOff>605117</xdr:rowOff>
    </xdr:to>
    <xdr:cxnSp macro="">
      <xdr:nvCxnSpPr>
        <xdr:cNvPr id="3" name="Straight Connector 2">
          <a:extLst>
            <a:ext uri="{FF2B5EF4-FFF2-40B4-BE49-F238E27FC236}">
              <a16:creationId xmlns:a16="http://schemas.microsoft.com/office/drawing/2014/main" id="{00000000-0008-0000-0800-000003000000}"/>
            </a:ext>
          </a:extLst>
        </xdr:cNvPr>
        <xdr:cNvCxnSpPr/>
      </xdr:nvCxnSpPr>
      <xdr:spPr>
        <a:xfrm>
          <a:off x="907674" y="1075764"/>
          <a:ext cx="12550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5"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EF354-242B-4FD2-BD85-267C2327FF26}">
  <sheetPr>
    <pageSetUpPr fitToPage="1"/>
  </sheetPr>
  <dimension ref="A1:J42"/>
  <sheetViews>
    <sheetView view="pageBreakPreview" topLeftCell="A3" zoomScale="85" zoomScaleNormal="100" zoomScaleSheetLayoutView="85" workbookViewId="0">
      <selection activeCell="C21" sqref="C21:I21"/>
    </sheetView>
  </sheetViews>
  <sheetFormatPr baseColWidth="10" defaultColWidth="8.83203125" defaultRowHeight="16" x14ac:dyDescent="0.2"/>
  <cols>
    <col min="1" max="1" width="1" style="189" customWidth="1"/>
    <col min="2" max="2" width="13.5" style="189" customWidth="1"/>
    <col min="3" max="4" width="9.1640625" style="189"/>
    <col min="5" max="5" width="10.5" style="189" customWidth="1"/>
    <col min="6" max="7" width="9.1640625" style="189"/>
    <col min="8" max="8" width="18.83203125" style="189" customWidth="1"/>
    <col min="9" max="9" width="4.5" style="189" customWidth="1"/>
    <col min="10" max="255" width="9.1640625" style="189"/>
    <col min="256" max="256" width="1" style="189" customWidth="1"/>
    <col min="257" max="257" width="13.5" style="189" customWidth="1"/>
    <col min="258" max="259" width="9.1640625" style="189"/>
    <col min="260" max="260" width="10.5" style="189" customWidth="1"/>
    <col min="261" max="262" width="9.1640625" style="189"/>
    <col min="263" max="263" width="18.83203125" style="189" customWidth="1"/>
    <col min="264" max="264" width="6.5" style="189" customWidth="1"/>
    <col min="265" max="511" width="9.1640625" style="189"/>
    <col min="512" max="512" width="1" style="189" customWidth="1"/>
    <col min="513" max="513" width="13.5" style="189" customWidth="1"/>
    <col min="514" max="515" width="9.1640625" style="189"/>
    <col min="516" max="516" width="10.5" style="189" customWidth="1"/>
    <col min="517" max="518" width="9.1640625" style="189"/>
    <col min="519" max="519" width="18.83203125" style="189" customWidth="1"/>
    <col min="520" max="520" width="6.5" style="189" customWidth="1"/>
    <col min="521" max="767" width="9.1640625" style="189"/>
    <col min="768" max="768" width="1" style="189" customWidth="1"/>
    <col min="769" max="769" width="13.5" style="189" customWidth="1"/>
    <col min="770" max="771" width="9.1640625" style="189"/>
    <col min="772" max="772" width="10.5" style="189" customWidth="1"/>
    <col min="773" max="774" width="9.1640625" style="189"/>
    <col min="775" max="775" width="18.83203125" style="189" customWidth="1"/>
    <col min="776" max="776" width="6.5" style="189" customWidth="1"/>
    <col min="777" max="1023" width="9.1640625" style="189"/>
    <col min="1024" max="1024" width="1" style="189" customWidth="1"/>
    <col min="1025" max="1025" width="13.5" style="189" customWidth="1"/>
    <col min="1026" max="1027" width="9.1640625" style="189"/>
    <col min="1028" max="1028" width="10.5" style="189" customWidth="1"/>
    <col min="1029" max="1030" width="9.1640625" style="189"/>
    <col min="1031" max="1031" width="18.83203125" style="189" customWidth="1"/>
    <col min="1032" max="1032" width="6.5" style="189" customWidth="1"/>
    <col min="1033" max="1279" width="9.1640625" style="189"/>
    <col min="1280" max="1280" width="1" style="189" customWidth="1"/>
    <col min="1281" max="1281" width="13.5" style="189" customWidth="1"/>
    <col min="1282" max="1283" width="9.1640625" style="189"/>
    <col min="1284" max="1284" width="10.5" style="189" customWidth="1"/>
    <col min="1285" max="1286" width="9.1640625" style="189"/>
    <col min="1287" max="1287" width="18.83203125" style="189" customWidth="1"/>
    <col min="1288" max="1288" width="6.5" style="189" customWidth="1"/>
    <col min="1289" max="1535" width="9.1640625" style="189"/>
    <col min="1536" max="1536" width="1" style="189" customWidth="1"/>
    <col min="1537" max="1537" width="13.5" style="189" customWidth="1"/>
    <col min="1538" max="1539" width="9.1640625" style="189"/>
    <col min="1540" max="1540" width="10.5" style="189" customWidth="1"/>
    <col min="1541" max="1542" width="9.1640625" style="189"/>
    <col min="1543" max="1543" width="18.83203125" style="189" customWidth="1"/>
    <col min="1544" max="1544" width="6.5" style="189" customWidth="1"/>
    <col min="1545" max="1791" width="9.1640625" style="189"/>
    <col min="1792" max="1792" width="1" style="189" customWidth="1"/>
    <col min="1793" max="1793" width="13.5" style="189" customWidth="1"/>
    <col min="1794" max="1795" width="9.1640625" style="189"/>
    <col min="1796" max="1796" width="10.5" style="189" customWidth="1"/>
    <col min="1797" max="1798" width="9.1640625" style="189"/>
    <col min="1799" max="1799" width="18.83203125" style="189" customWidth="1"/>
    <col min="1800" max="1800" width="6.5" style="189" customWidth="1"/>
    <col min="1801" max="2047" width="9.1640625" style="189"/>
    <col min="2048" max="2048" width="1" style="189" customWidth="1"/>
    <col min="2049" max="2049" width="13.5" style="189" customWidth="1"/>
    <col min="2050" max="2051" width="9.1640625" style="189"/>
    <col min="2052" max="2052" width="10.5" style="189" customWidth="1"/>
    <col min="2053" max="2054" width="9.1640625" style="189"/>
    <col min="2055" max="2055" width="18.83203125" style="189" customWidth="1"/>
    <col min="2056" max="2056" width="6.5" style="189" customWidth="1"/>
    <col min="2057" max="2303" width="9.1640625" style="189"/>
    <col min="2304" max="2304" width="1" style="189" customWidth="1"/>
    <col min="2305" max="2305" width="13.5" style="189" customWidth="1"/>
    <col min="2306" max="2307" width="9.1640625" style="189"/>
    <col min="2308" max="2308" width="10.5" style="189" customWidth="1"/>
    <col min="2309" max="2310" width="9.1640625" style="189"/>
    <col min="2311" max="2311" width="18.83203125" style="189" customWidth="1"/>
    <col min="2312" max="2312" width="6.5" style="189" customWidth="1"/>
    <col min="2313" max="2559" width="9.1640625" style="189"/>
    <col min="2560" max="2560" width="1" style="189" customWidth="1"/>
    <col min="2561" max="2561" width="13.5" style="189" customWidth="1"/>
    <col min="2562" max="2563" width="9.1640625" style="189"/>
    <col min="2564" max="2564" width="10.5" style="189" customWidth="1"/>
    <col min="2565" max="2566" width="9.1640625" style="189"/>
    <col min="2567" max="2567" width="18.83203125" style="189" customWidth="1"/>
    <col min="2568" max="2568" width="6.5" style="189" customWidth="1"/>
    <col min="2569" max="2815" width="9.1640625" style="189"/>
    <col min="2816" max="2816" width="1" style="189" customWidth="1"/>
    <col min="2817" max="2817" width="13.5" style="189" customWidth="1"/>
    <col min="2818" max="2819" width="9.1640625" style="189"/>
    <col min="2820" max="2820" width="10.5" style="189" customWidth="1"/>
    <col min="2821" max="2822" width="9.1640625" style="189"/>
    <col min="2823" max="2823" width="18.83203125" style="189" customWidth="1"/>
    <col min="2824" max="2824" width="6.5" style="189" customWidth="1"/>
    <col min="2825" max="3071" width="9.1640625" style="189"/>
    <col min="3072" max="3072" width="1" style="189" customWidth="1"/>
    <col min="3073" max="3073" width="13.5" style="189" customWidth="1"/>
    <col min="3074" max="3075" width="9.1640625" style="189"/>
    <col min="3076" max="3076" width="10.5" style="189" customWidth="1"/>
    <col min="3077" max="3078" width="9.1640625" style="189"/>
    <col min="3079" max="3079" width="18.83203125" style="189" customWidth="1"/>
    <col min="3080" max="3080" width="6.5" style="189" customWidth="1"/>
    <col min="3081" max="3327" width="9.1640625" style="189"/>
    <col min="3328" max="3328" width="1" style="189" customWidth="1"/>
    <col min="3329" max="3329" width="13.5" style="189" customWidth="1"/>
    <col min="3330" max="3331" width="9.1640625" style="189"/>
    <col min="3332" max="3332" width="10.5" style="189" customWidth="1"/>
    <col min="3333" max="3334" width="9.1640625" style="189"/>
    <col min="3335" max="3335" width="18.83203125" style="189" customWidth="1"/>
    <col min="3336" max="3336" width="6.5" style="189" customWidth="1"/>
    <col min="3337" max="3583" width="9.1640625" style="189"/>
    <col min="3584" max="3584" width="1" style="189" customWidth="1"/>
    <col min="3585" max="3585" width="13.5" style="189" customWidth="1"/>
    <col min="3586" max="3587" width="9.1640625" style="189"/>
    <col min="3588" max="3588" width="10.5" style="189" customWidth="1"/>
    <col min="3589" max="3590" width="9.1640625" style="189"/>
    <col min="3591" max="3591" width="18.83203125" style="189" customWidth="1"/>
    <col min="3592" max="3592" width="6.5" style="189" customWidth="1"/>
    <col min="3593" max="3839" width="9.1640625" style="189"/>
    <col min="3840" max="3840" width="1" style="189" customWidth="1"/>
    <col min="3841" max="3841" width="13.5" style="189" customWidth="1"/>
    <col min="3842" max="3843" width="9.1640625" style="189"/>
    <col min="3844" max="3844" width="10.5" style="189" customWidth="1"/>
    <col min="3845" max="3846" width="9.1640625" style="189"/>
    <col min="3847" max="3847" width="18.83203125" style="189" customWidth="1"/>
    <col min="3848" max="3848" width="6.5" style="189" customWidth="1"/>
    <col min="3849" max="4095" width="9.1640625" style="189"/>
    <col min="4096" max="4096" width="1" style="189" customWidth="1"/>
    <col min="4097" max="4097" width="13.5" style="189" customWidth="1"/>
    <col min="4098" max="4099" width="9.1640625" style="189"/>
    <col min="4100" max="4100" width="10.5" style="189" customWidth="1"/>
    <col min="4101" max="4102" width="9.1640625" style="189"/>
    <col min="4103" max="4103" width="18.83203125" style="189" customWidth="1"/>
    <col min="4104" max="4104" width="6.5" style="189" customWidth="1"/>
    <col min="4105" max="4351" width="9.1640625" style="189"/>
    <col min="4352" max="4352" width="1" style="189" customWidth="1"/>
    <col min="4353" max="4353" width="13.5" style="189" customWidth="1"/>
    <col min="4354" max="4355" width="9.1640625" style="189"/>
    <col min="4356" max="4356" width="10.5" style="189" customWidth="1"/>
    <col min="4357" max="4358" width="9.1640625" style="189"/>
    <col min="4359" max="4359" width="18.83203125" style="189" customWidth="1"/>
    <col min="4360" max="4360" width="6.5" style="189" customWidth="1"/>
    <col min="4361" max="4607" width="9.1640625" style="189"/>
    <col min="4608" max="4608" width="1" style="189" customWidth="1"/>
    <col min="4609" max="4609" width="13.5" style="189" customWidth="1"/>
    <col min="4610" max="4611" width="9.1640625" style="189"/>
    <col min="4612" max="4612" width="10.5" style="189" customWidth="1"/>
    <col min="4613" max="4614" width="9.1640625" style="189"/>
    <col min="4615" max="4615" width="18.83203125" style="189" customWidth="1"/>
    <col min="4616" max="4616" width="6.5" style="189" customWidth="1"/>
    <col min="4617" max="4863" width="9.1640625" style="189"/>
    <col min="4864" max="4864" width="1" style="189" customWidth="1"/>
    <col min="4865" max="4865" width="13.5" style="189" customWidth="1"/>
    <col min="4866" max="4867" width="9.1640625" style="189"/>
    <col min="4868" max="4868" width="10.5" style="189" customWidth="1"/>
    <col min="4869" max="4870" width="9.1640625" style="189"/>
    <col min="4871" max="4871" width="18.83203125" style="189" customWidth="1"/>
    <col min="4872" max="4872" width="6.5" style="189" customWidth="1"/>
    <col min="4873" max="5119" width="9.1640625" style="189"/>
    <col min="5120" max="5120" width="1" style="189" customWidth="1"/>
    <col min="5121" max="5121" width="13.5" style="189" customWidth="1"/>
    <col min="5122" max="5123" width="9.1640625" style="189"/>
    <col min="5124" max="5124" width="10.5" style="189" customWidth="1"/>
    <col min="5125" max="5126" width="9.1640625" style="189"/>
    <col min="5127" max="5127" width="18.83203125" style="189" customWidth="1"/>
    <col min="5128" max="5128" width="6.5" style="189" customWidth="1"/>
    <col min="5129" max="5375" width="9.1640625" style="189"/>
    <col min="5376" max="5376" width="1" style="189" customWidth="1"/>
    <col min="5377" max="5377" width="13.5" style="189" customWidth="1"/>
    <col min="5378" max="5379" width="9.1640625" style="189"/>
    <col min="5380" max="5380" width="10.5" style="189" customWidth="1"/>
    <col min="5381" max="5382" width="9.1640625" style="189"/>
    <col min="5383" max="5383" width="18.83203125" style="189" customWidth="1"/>
    <col min="5384" max="5384" width="6.5" style="189" customWidth="1"/>
    <col min="5385" max="5631" width="9.1640625" style="189"/>
    <col min="5632" max="5632" width="1" style="189" customWidth="1"/>
    <col min="5633" max="5633" width="13.5" style="189" customWidth="1"/>
    <col min="5634" max="5635" width="9.1640625" style="189"/>
    <col min="5636" max="5636" width="10.5" style="189" customWidth="1"/>
    <col min="5637" max="5638" width="9.1640625" style="189"/>
    <col min="5639" max="5639" width="18.83203125" style="189" customWidth="1"/>
    <col min="5640" max="5640" width="6.5" style="189" customWidth="1"/>
    <col min="5641" max="5887" width="9.1640625" style="189"/>
    <col min="5888" max="5888" width="1" style="189" customWidth="1"/>
    <col min="5889" max="5889" width="13.5" style="189" customWidth="1"/>
    <col min="5890" max="5891" width="9.1640625" style="189"/>
    <col min="5892" max="5892" width="10.5" style="189" customWidth="1"/>
    <col min="5893" max="5894" width="9.1640625" style="189"/>
    <col min="5895" max="5895" width="18.83203125" style="189" customWidth="1"/>
    <col min="5896" max="5896" width="6.5" style="189" customWidth="1"/>
    <col min="5897" max="6143" width="9.1640625" style="189"/>
    <col min="6144" max="6144" width="1" style="189" customWidth="1"/>
    <col min="6145" max="6145" width="13.5" style="189" customWidth="1"/>
    <col min="6146" max="6147" width="9.1640625" style="189"/>
    <col min="6148" max="6148" width="10.5" style="189" customWidth="1"/>
    <col min="6149" max="6150" width="9.1640625" style="189"/>
    <col min="6151" max="6151" width="18.83203125" style="189" customWidth="1"/>
    <col min="6152" max="6152" width="6.5" style="189" customWidth="1"/>
    <col min="6153" max="6399" width="9.1640625" style="189"/>
    <col min="6400" max="6400" width="1" style="189" customWidth="1"/>
    <col min="6401" max="6401" width="13.5" style="189" customWidth="1"/>
    <col min="6402" max="6403" width="9.1640625" style="189"/>
    <col min="6404" max="6404" width="10.5" style="189" customWidth="1"/>
    <col min="6405" max="6406" width="9.1640625" style="189"/>
    <col min="6407" max="6407" width="18.83203125" style="189" customWidth="1"/>
    <col min="6408" max="6408" width="6.5" style="189" customWidth="1"/>
    <col min="6409" max="6655" width="9.1640625" style="189"/>
    <col min="6656" max="6656" width="1" style="189" customWidth="1"/>
    <col min="6657" max="6657" width="13.5" style="189" customWidth="1"/>
    <col min="6658" max="6659" width="9.1640625" style="189"/>
    <col min="6660" max="6660" width="10.5" style="189" customWidth="1"/>
    <col min="6661" max="6662" width="9.1640625" style="189"/>
    <col min="6663" max="6663" width="18.83203125" style="189" customWidth="1"/>
    <col min="6664" max="6664" width="6.5" style="189" customWidth="1"/>
    <col min="6665" max="6911" width="9.1640625" style="189"/>
    <col min="6912" max="6912" width="1" style="189" customWidth="1"/>
    <col min="6913" max="6913" width="13.5" style="189" customWidth="1"/>
    <col min="6914" max="6915" width="9.1640625" style="189"/>
    <col min="6916" max="6916" width="10.5" style="189" customWidth="1"/>
    <col min="6917" max="6918" width="9.1640625" style="189"/>
    <col min="6919" max="6919" width="18.83203125" style="189" customWidth="1"/>
    <col min="6920" max="6920" width="6.5" style="189" customWidth="1"/>
    <col min="6921" max="7167" width="9.1640625" style="189"/>
    <col min="7168" max="7168" width="1" style="189" customWidth="1"/>
    <col min="7169" max="7169" width="13.5" style="189" customWidth="1"/>
    <col min="7170" max="7171" width="9.1640625" style="189"/>
    <col min="7172" max="7172" width="10.5" style="189" customWidth="1"/>
    <col min="7173" max="7174" width="9.1640625" style="189"/>
    <col min="7175" max="7175" width="18.83203125" style="189" customWidth="1"/>
    <col min="7176" max="7176" width="6.5" style="189" customWidth="1"/>
    <col min="7177" max="7423" width="9.1640625" style="189"/>
    <col min="7424" max="7424" width="1" style="189" customWidth="1"/>
    <col min="7425" max="7425" width="13.5" style="189" customWidth="1"/>
    <col min="7426" max="7427" width="9.1640625" style="189"/>
    <col min="7428" max="7428" width="10.5" style="189" customWidth="1"/>
    <col min="7429" max="7430" width="9.1640625" style="189"/>
    <col min="7431" max="7431" width="18.83203125" style="189" customWidth="1"/>
    <col min="7432" max="7432" width="6.5" style="189" customWidth="1"/>
    <col min="7433" max="7679" width="9.1640625" style="189"/>
    <col min="7680" max="7680" width="1" style="189" customWidth="1"/>
    <col min="7681" max="7681" width="13.5" style="189" customWidth="1"/>
    <col min="7682" max="7683" width="9.1640625" style="189"/>
    <col min="7684" max="7684" width="10.5" style="189" customWidth="1"/>
    <col min="7685" max="7686" width="9.1640625" style="189"/>
    <col min="7687" max="7687" width="18.83203125" style="189" customWidth="1"/>
    <col min="7688" max="7688" width="6.5" style="189" customWidth="1"/>
    <col min="7689" max="7935" width="9.1640625" style="189"/>
    <col min="7936" max="7936" width="1" style="189" customWidth="1"/>
    <col min="7937" max="7937" width="13.5" style="189" customWidth="1"/>
    <col min="7938" max="7939" width="9.1640625" style="189"/>
    <col min="7940" max="7940" width="10.5" style="189" customWidth="1"/>
    <col min="7941" max="7942" width="9.1640625" style="189"/>
    <col min="7943" max="7943" width="18.83203125" style="189" customWidth="1"/>
    <col min="7944" max="7944" width="6.5" style="189" customWidth="1"/>
    <col min="7945" max="8191" width="9.1640625" style="189"/>
    <col min="8192" max="8192" width="1" style="189" customWidth="1"/>
    <col min="8193" max="8193" width="13.5" style="189" customWidth="1"/>
    <col min="8194" max="8195" width="9.1640625" style="189"/>
    <col min="8196" max="8196" width="10.5" style="189" customWidth="1"/>
    <col min="8197" max="8198" width="9.1640625" style="189"/>
    <col min="8199" max="8199" width="18.83203125" style="189" customWidth="1"/>
    <col min="8200" max="8200" width="6.5" style="189" customWidth="1"/>
    <col min="8201" max="8447" width="9.1640625" style="189"/>
    <col min="8448" max="8448" width="1" style="189" customWidth="1"/>
    <col min="8449" max="8449" width="13.5" style="189" customWidth="1"/>
    <col min="8450" max="8451" width="9.1640625" style="189"/>
    <col min="8452" max="8452" width="10.5" style="189" customWidth="1"/>
    <col min="8453" max="8454" width="9.1640625" style="189"/>
    <col min="8455" max="8455" width="18.83203125" style="189" customWidth="1"/>
    <col min="8456" max="8456" width="6.5" style="189" customWidth="1"/>
    <col min="8457" max="8703" width="9.1640625" style="189"/>
    <col min="8704" max="8704" width="1" style="189" customWidth="1"/>
    <col min="8705" max="8705" width="13.5" style="189" customWidth="1"/>
    <col min="8706" max="8707" width="9.1640625" style="189"/>
    <col min="8708" max="8708" width="10.5" style="189" customWidth="1"/>
    <col min="8709" max="8710" width="9.1640625" style="189"/>
    <col min="8711" max="8711" width="18.83203125" style="189" customWidth="1"/>
    <col min="8712" max="8712" width="6.5" style="189" customWidth="1"/>
    <col min="8713" max="8959" width="9.1640625" style="189"/>
    <col min="8960" max="8960" width="1" style="189" customWidth="1"/>
    <col min="8961" max="8961" width="13.5" style="189" customWidth="1"/>
    <col min="8962" max="8963" width="9.1640625" style="189"/>
    <col min="8964" max="8964" width="10.5" style="189" customWidth="1"/>
    <col min="8965" max="8966" width="9.1640625" style="189"/>
    <col min="8967" max="8967" width="18.83203125" style="189" customWidth="1"/>
    <col min="8968" max="8968" width="6.5" style="189" customWidth="1"/>
    <col min="8969" max="9215" width="9.1640625" style="189"/>
    <col min="9216" max="9216" width="1" style="189" customWidth="1"/>
    <col min="9217" max="9217" width="13.5" style="189" customWidth="1"/>
    <col min="9218" max="9219" width="9.1640625" style="189"/>
    <col min="9220" max="9220" width="10.5" style="189" customWidth="1"/>
    <col min="9221" max="9222" width="9.1640625" style="189"/>
    <col min="9223" max="9223" width="18.83203125" style="189" customWidth="1"/>
    <col min="9224" max="9224" width="6.5" style="189" customWidth="1"/>
    <col min="9225" max="9471" width="9.1640625" style="189"/>
    <col min="9472" max="9472" width="1" style="189" customWidth="1"/>
    <col min="9473" max="9473" width="13.5" style="189" customWidth="1"/>
    <col min="9474" max="9475" width="9.1640625" style="189"/>
    <col min="9476" max="9476" width="10.5" style="189" customWidth="1"/>
    <col min="9477" max="9478" width="9.1640625" style="189"/>
    <col min="9479" max="9479" width="18.83203125" style="189" customWidth="1"/>
    <col min="9480" max="9480" width="6.5" style="189" customWidth="1"/>
    <col min="9481" max="9727" width="9.1640625" style="189"/>
    <col min="9728" max="9728" width="1" style="189" customWidth="1"/>
    <col min="9729" max="9729" width="13.5" style="189" customWidth="1"/>
    <col min="9730" max="9731" width="9.1640625" style="189"/>
    <col min="9732" max="9732" width="10.5" style="189" customWidth="1"/>
    <col min="9733" max="9734" width="9.1640625" style="189"/>
    <col min="9735" max="9735" width="18.83203125" style="189" customWidth="1"/>
    <col min="9736" max="9736" width="6.5" style="189" customWidth="1"/>
    <col min="9737" max="9983" width="9.1640625" style="189"/>
    <col min="9984" max="9984" width="1" style="189" customWidth="1"/>
    <col min="9985" max="9985" width="13.5" style="189" customWidth="1"/>
    <col min="9986" max="9987" width="9.1640625" style="189"/>
    <col min="9988" max="9988" width="10.5" style="189" customWidth="1"/>
    <col min="9989" max="9990" width="9.1640625" style="189"/>
    <col min="9991" max="9991" width="18.83203125" style="189" customWidth="1"/>
    <col min="9992" max="9992" width="6.5" style="189" customWidth="1"/>
    <col min="9993" max="10239" width="9.1640625" style="189"/>
    <col min="10240" max="10240" width="1" style="189" customWidth="1"/>
    <col min="10241" max="10241" width="13.5" style="189" customWidth="1"/>
    <col min="10242" max="10243" width="9.1640625" style="189"/>
    <col min="10244" max="10244" width="10.5" style="189" customWidth="1"/>
    <col min="10245" max="10246" width="9.1640625" style="189"/>
    <col min="10247" max="10247" width="18.83203125" style="189" customWidth="1"/>
    <col min="10248" max="10248" width="6.5" style="189" customWidth="1"/>
    <col min="10249" max="10495" width="9.1640625" style="189"/>
    <col min="10496" max="10496" width="1" style="189" customWidth="1"/>
    <col min="10497" max="10497" width="13.5" style="189" customWidth="1"/>
    <col min="10498" max="10499" width="9.1640625" style="189"/>
    <col min="10500" max="10500" width="10.5" style="189" customWidth="1"/>
    <col min="10501" max="10502" width="9.1640625" style="189"/>
    <col min="10503" max="10503" width="18.83203125" style="189" customWidth="1"/>
    <col min="10504" max="10504" width="6.5" style="189" customWidth="1"/>
    <col min="10505" max="10751" width="9.1640625" style="189"/>
    <col min="10752" max="10752" width="1" style="189" customWidth="1"/>
    <col min="10753" max="10753" width="13.5" style="189" customWidth="1"/>
    <col min="10754" max="10755" width="9.1640625" style="189"/>
    <col min="10756" max="10756" width="10.5" style="189" customWidth="1"/>
    <col min="10757" max="10758" width="9.1640625" style="189"/>
    <col min="10759" max="10759" width="18.83203125" style="189" customWidth="1"/>
    <col min="10760" max="10760" width="6.5" style="189" customWidth="1"/>
    <col min="10761" max="11007" width="9.1640625" style="189"/>
    <col min="11008" max="11008" width="1" style="189" customWidth="1"/>
    <col min="11009" max="11009" width="13.5" style="189" customWidth="1"/>
    <col min="11010" max="11011" width="9.1640625" style="189"/>
    <col min="11012" max="11012" width="10.5" style="189" customWidth="1"/>
    <col min="11013" max="11014" width="9.1640625" style="189"/>
    <col min="11015" max="11015" width="18.83203125" style="189" customWidth="1"/>
    <col min="11016" max="11016" width="6.5" style="189" customWidth="1"/>
    <col min="11017" max="11263" width="9.1640625" style="189"/>
    <col min="11264" max="11264" width="1" style="189" customWidth="1"/>
    <col min="11265" max="11265" width="13.5" style="189" customWidth="1"/>
    <col min="11266" max="11267" width="9.1640625" style="189"/>
    <col min="11268" max="11268" width="10.5" style="189" customWidth="1"/>
    <col min="11269" max="11270" width="9.1640625" style="189"/>
    <col min="11271" max="11271" width="18.83203125" style="189" customWidth="1"/>
    <col min="11272" max="11272" width="6.5" style="189" customWidth="1"/>
    <col min="11273" max="11519" width="9.1640625" style="189"/>
    <col min="11520" max="11520" width="1" style="189" customWidth="1"/>
    <col min="11521" max="11521" width="13.5" style="189" customWidth="1"/>
    <col min="11522" max="11523" width="9.1640625" style="189"/>
    <col min="11524" max="11524" width="10.5" style="189" customWidth="1"/>
    <col min="11525" max="11526" width="9.1640625" style="189"/>
    <col min="11527" max="11527" width="18.83203125" style="189" customWidth="1"/>
    <col min="11528" max="11528" width="6.5" style="189" customWidth="1"/>
    <col min="11529" max="11775" width="9.1640625" style="189"/>
    <col min="11776" max="11776" width="1" style="189" customWidth="1"/>
    <col min="11777" max="11777" width="13.5" style="189" customWidth="1"/>
    <col min="11778" max="11779" width="9.1640625" style="189"/>
    <col min="11780" max="11780" width="10.5" style="189" customWidth="1"/>
    <col min="11781" max="11782" width="9.1640625" style="189"/>
    <col min="11783" max="11783" width="18.83203125" style="189" customWidth="1"/>
    <col min="11784" max="11784" width="6.5" style="189" customWidth="1"/>
    <col min="11785" max="12031" width="9.1640625" style="189"/>
    <col min="12032" max="12032" width="1" style="189" customWidth="1"/>
    <col min="12033" max="12033" width="13.5" style="189" customWidth="1"/>
    <col min="12034" max="12035" width="9.1640625" style="189"/>
    <col min="12036" max="12036" width="10.5" style="189" customWidth="1"/>
    <col min="12037" max="12038" width="9.1640625" style="189"/>
    <col min="12039" max="12039" width="18.83203125" style="189" customWidth="1"/>
    <col min="12040" max="12040" width="6.5" style="189" customWidth="1"/>
    <col min="12041" max="12287" width="9.1640625" style="189"/>
    <col min="12288" max="12288" width="1" style="189" customWidth="1"/>
    <col min="12289" max="12289" width="13.5" style="189" customWidth="1"/>
    <col min="12290" max="12291" width="9.1640625" style="189"/>
    <col min="12292" max="12292" width="10.5" style="189" customWidth="1"/>
    <col min="12293" max="12294" width="9.1640625" style="189"/>
    <col min="12295" max="12295" width="18.83203125" style="189" customWidth="1"/>
    <col min="12296" max="12296" width="6.5" style="189" customWidth="1"/>
    <col min="12297" max="12543" width="9.1640625" style="189"/>
    <col min="12544" max="12544" width="1" style="189" customWidth="1"/>
    <col min="12545" max="12545" width="13.5" style="189" customWidth="1"/>
    <col min="12546" max="12547" width="9.1640625" style="189"/>
    <col min="12548" max="12548" width="10.5" style="189" customWidth="1"/>
    <col min="12549" max="12550" width="9.1640625" style="189"/>
    <col min="12551" max="12551" width="18.83203125" style="189" customWidth="1"/>
    <col min="12552" max="12552" width="6.5" style="189" customWidth="1"/>
    <col min="12553" max="12799" width="9.1640625" style="189"/>
    <col min="12800" max="12800" width="1" style="189" customWidth="1"/>
    <col min="12801" max="12801" width="13.5" style="189" customWidth="1"/>
    <col min="12802" max="12803" width="9.1640625" style="189"/>
    <col min="12804" max="12804" width="10.5" style="189" customWidth="1"/>
    <col min="12805" max="12806" width="9.1640625" style="189"/>
    <col min="12807" max="12807" width="18.83203125" style="189" customWidth="1"/>
    <col min="12808" max="12808" width="6.5" style="189" customWidth="1"/>
    <col min="12809" max="13055" width="9.1640625" style="189"/>
    <col min="13056" max="13056" width="1" style="189" customWidth="1"/>
    <col min="13057" max="13057" width="13.5" style="189" customWidth="1"/>
    <col min="13058" max="13059" width="9.1640625" style="189"/>
    <col min="13060" max="13060" width="10.5" style="189" customWidth="1"/>
    <col min="13061" max="13062" width="9.1640625" style="189"/>
    <col min="13063" max="13063" width="18.83203125" style="189" customWidth="1"/>
    <col min="13064" max="13064" width="6.5" style="189" customWidth="1"/>
    <col min="13065" max="13311" width="9.1640625" style="189"/>
    <col min="13312" max="13312" width="1" style="189" customWidth="1"/>
    <col min="13313" max="13313" width="13.5" style="189" customWidth="1"/>
    <col min="13314" max="13315" width="9.1640625" style="189"/>
    <col min="13316" max="13316" width="10.5" style="189" customWidth="1"/>
    <col min="13317" max="13318" width="9.1640625" style="189"/>
    <col min="13319" max="13319" width="18.83203125" style="189" customWidth="1"/>
    <col min="13320" max="13320" width="6.5" style="189" customWidth="1"/>
    <col min="13321" max="13567" width="9.1640625" style="189"/>
    <col min="13568" max="13568" width="1" style="189" customWidth="1"/>
    <col min="13569" max="13569" width="13.5" style="189" customWidth="1"/>
    <col min="13570" max="13571" width="9.1640625" style="189"/>
    <col min="13572" max="13572" width="10.5" style="189" customWidth="1"/>
    <col min="13573" max="13574" width="9.1640625" style="189"/>
    <col min="13575" max="13575" width="18.83203125" style="189" customWidth="1"/>
    <col min="13576" max="13576" width="6.5" style="189" customWidth="1"/>
    <col min="13577" max="13823" width="9.1640625" style="189"/>
    <col min="13824" max="13824" width="1" style="189" customWidth="1"/>
    <col min="13825" max="13825" width="13.5" style="189" customWidth="1"/>
    <col min="13826" max="13827" width="9.1640625" style="189"/>
    <col min="13828" max="13828" width="10.5" style="189" customWidth="1"/>
    <col min="13829" max="13830" width="9.1640625" style="189"/>
    <col min="13831" max="13831" width="18.83203125" style="189" customWidth="1"/>
    <col min="13832" max="13832" width="6.5" style="189" customWidth="1"/>
    <col min="13833" max="14079" width="9.1640625" style="189"/>
    <col min="14080" max="14080" width="1" style="189" customWidth="1"/>
    <col min="14081" max="14081" width="13.5" style="189" customWidth="1"/>
    <col min="14082" max="14083" width="9.1640625" style="189"/>
    <col min="14084" max="14084" width="10.5" style="189" customWidth="1"/>
    <col min="14085" max="14086" width="9.1640625" style="189"/>
    <col min="14087" max="14087" width="18.83203125" style="189" customWidth="1"/>
    <col min="14088" max="14088" width="6.5" style="189" customWidth="1"/>
    <col min="14089" max="14335" width="9.1640625" style="189"/>
    <col min="14336" max="14336" width="1" style="189" customWidth="1"/>
    <col min="14337" max="14337" width="13.5" style="189" customWidth="1"/>
    <col min="14338" max="14339" width="9.1640625" style="189"/>
    <col min="14340" max="14340" width="10.5" style="189" customWidth="1"/>
    <col min="14341" max="14342" width="9.1640625" style="189"/>
    <col min="14343" max="14343" width="18.83203125" style="189" customWidth="1"/>
    <col min="14344" max="14344" width="6.5" style="189" customWidth="1"/>
    <col min="14345" max="14591" width="9.1640625" style="189"/>
    <col min="14592" max="14592" width="1" style="189" customWidth="1"/>
    <col min="14593" max="14593" width="13.5" style="189" customWidth="1"/>
    <col min="14594" max="14595" width="9.1640625" style="189"/>
    <col min="14596" max="14596" width="10.5" style="189" customWidth="1"/>
    <col min="14597" max="14598" width="9.1640625" style="189"/>
    <col min="14599" max="14599" width="18.83203125" style="189" customWidth="1"/>
    <col min="14600" max="14600" width="6.5" style="189" customWidth="1"/>
    <col min="14601" max="14847" width="9.1640625" style="189"/>
    <col min="14848" max="14848" width="1" style="189" customWidth="1"/>
    <col min="14849" max="14849" width="13.5" style="189" customWidth="1"/>
    <col min="14850" max="14851" width="9.1640625" style="189"/>
    <col min="14852" max="14852" width="10.5" style="189" customWidth="1"/>
    <col min="14853" max="14854" width="9.1640625" style="189"/>
    <col min="14855" max="14855" width="18.83203125" style="189" customWidth="1"/>
    <col min="14856" max="14856" width="6.5" style="189" customWidth="1"/>
    <col min="14857" max="15103" width="9.1640625" style="189"/>
    <col min="15104" max="15104" width="1" style="189" customWidth="1"/>
    <col min="15105" max="15105" width="13.5" style="189" customWidth="1"/>
    <col min="15106" max="15107" width="9.1640625" style="189"/>
    <col min="15108" max="15108" width="10.5" style="189" customWidth="1"/>
    <col min="15109" max="15110" width="9.1640625" style="189"/>
    <col min="15111" max="15111" width="18.83203125" style="189" customWidth="1"/>
    <col min="15112" max="15112" width="6.5" style="189" customWidth="1"/>
    <col min="15113" max="15359" width="9.1640625" style="189"/>
    <col min="15360" max="15360" width="1" style="189" customWidth="1"/>
    <col min="15361" max="15361" width="13.5" style="189" customWidth="1"/>
    <col min="15362" max="15363" width="9.1640625" style="189"/>
    <col min="15364" max="15364" width="10.5" style="189" customWidth="1"/>
    <col min="15365" max="15366" width="9.1640625" style="189"/>
    <col min="15367" max="15367" width="18.83203125" style="189" customWidth="1"/>
    <col min="15368" max="15368" width="6.5" style="189" customWidth="1"/>
    <col min="15369" max="15615" width="9.1640625" style="189"/>
    <col min="15616" max="15616" width="1" style="189" customWidth="1"/>
    <col min="15617" max="15617" width="13.5" style="189" customWidth="1"/>
    <col min="15618" max="15619" width="9.1640625" style="189"/>
    <col min="15620" max="15620" width="10.5" style="189" customWidth="1"/>
    <col min="15621" max="15622" width="9.1640625" style="189"/>
    <col min="15623" max="15623" width="18.83203125" style="189" customWidth="1"/>
    <col min="15624" max="15624" width="6.5" style="189" customWidth="1"/>
    <col min="15625" max="15871" width="9.1640625" style="189"/>
    <col min="15872" max="15872" width="1" style="189" customWidth="1"/>
    <col min="15873" max="15873" width="13.5" style="189" customWidth="1"/>
    <col min="15874" max="15875" width="9.1640625" style="189"/>
    <col min="15876" max="15876" width="10.5" style="189" customWidth="1"/>
    <col min="15877" max="15878" width="9.1640625" style="189"/>
    <col min="15879" max="15879" width="18.83203125" style="189" customWidth="1"/>
    <col min="15880" max="15880" width="6.5" style="189" customWidth="1"/>
    <col min="15881" max="16127" width="9.1640625" style="189"/>
    <col min="16128" max="16128" width="1" style="189" customWidth="1"/>
    <col min="16129" max="16129" width="13.5" style="189" customWidth="1"/>
    <col min="16130" max="16131" width="9.1640625" style="189"/>
    <col min="16132" max="16132" width="10.5" style="189" customWidth="1"/>
    <col min="16133" max="16134" width="9.1640625" style="189"/>
    <col min="16135" max="16135" width="18.83203125" style="189" customWidth="1"/>
    <col min="16136" max="16136" width="6.5" style="189" customWidth="1"/>
    <col min="16137" max="16384" width="9.1640625" style="189"/>
  </cols>
  <sheetData>
    <row r="1" spans="1:10" ht="17" thickTop="1" x14ac:dyDescent="0.2">
      <c r="A1" s="186"/>
      <c r="B1" s="187"/>
      <c r="C1" s="187"/>
      <c r="D1" s="187"/>
      <c r="E1" s="187"/>
      <c r="F1" s="187"/>
      <c r="G1" s="187"/>
      <c r="H1" s="187"/>
      <c r="I1" s="188"/>
      <c r="J1" s="189" t="s">
        <v>143</v>
      </c>
    </row>
    <row r="2" spans="1:10" ht="21.75" customHeight="1" x14ac:dyDescent="0.2">
      <c r="A2" s="190"/>
      <c r="B2" s="221" t="s">
        <v>144</v>
      </c>
      <c r="C2" s="221"/>
      <c r="D2" s="221"/>
      <c r="E2" s="221"/>
      <c r="F2" s="221"/>
      <c r="G2" s="221"/>
      <c r="H2" s="221"/>
      <c r="I2" s="222"/>
    </row>
    <row r="3" spans="1:10" ht="21.75" customHeight="1" x14ac:dyDescent="0.2">
      <c r="A3" s="190"/>
      <c r="B3" s="221" t="s">
        <v>145</v>
      </c>
      <c r="C3" s="221"/>
      <c r="D3" s="221"/>
      <c r="E3" s="221"/>
      <c r="F3" s="221"/>
      <c r="G3" s="221"/>
      <c r="H3" s="221"/>
      <c r="I3" s="222"/>
    </row>
    <row r="4" spans="1:10" x14ac:dyDescent="0.2">
      <c r="A4" s="190"/>
      <c r="I4" s="191"/>
    </row>
    <row r="5" spans="1:10" x14ac:dyDescent="0.2">
      <c r="A5" s="190"/>
      <c r="I5" s="191"/>
    </row>
    <row r="6" spans="1:10" x14ac:dyDescent="0.2">
      <c r="A6" s="190"/>
      <c r="I6" s="191"/>
    </row>
    <row r="7" spans="1:10" x14ac:dyDescent="0.2">
      <c r="A7" s="190"/>
      <c r="I7" s="191"/>
    </row>
    <row r="8" spans="1:10" x14ac:dyDescent="0.2">
      <c r="A8" s="190"/>
      <c r="I8" s="191"/>
    </row>
    <row r="9" spans="1:10" x14ac:dyDescent="0.2">
      <c r="A9" s="190"/>
      <c r="I9" s="191"/>
    </row>
    <row r="10" spans="1:10" x14ac:dyDescent="0.2">
      <c r="A10" s="190"/>
      <c r="I10" s="191"/>
    </row>
    <row r="11" spans="1:10" x14ac:dyDescent="0.2">
      <c r="A11" s="190"/>
      <c r="I11" s="191"/>
    </row>
    <row r="12" spans="1:10" x14ac:dyDescent="0.2">
      <c r="A12" s="190"/>
      <c r="I12" s="191"/>
    </row>
    <row r="13" spans="1:10" x14ac:dyDescent="0.2">
      <c r="A13" s="190"/>
      <c r="I13" s="191"/>
    </row>
    <row r="14" spans="1:10" x14ac:dyDescent="0.2">
      <c r="A14" s="190"/>
      <c r="I14" s="191"/>
    </row>
    <row r="15" spans="1:10" ht="22.5" customHeight="1" x14ac:dyDescent="0.2">
      <c r="A15" s="229" t="s">
        <v>146</v>
      </c>
      <c r="B15" s="230"/>
      <c r="C15" s="230"/>
      <c r="D15" s="230"/>
      <c r="E15" s="230"/>
      <c r="F15" s="230"/>
      <c r="G15" s="230"/>
      <c r="H15" s="230"/>
      <c r="I15" s="231"/>
    </row>
    <row r="16" spans="1:10" ht="22.5" customHeight="1" x14ac:dyDescent="0.2">
      <c r="A16" s="229" t="s">
        <v>147</v>
      </c>
      <c r="B16" s="230"/>
      <c r="C16" s="230"/>
      <c r="D16" s="230"/>
      <c r="E16" s="230"/>
      <c r="F16" s="230"/>
      <c r="G16" s="230"/>
      <c r="H16" s="230"/>
      <c r="I16" s="231"/>
    </row>
    <row r="17" spans="1:9" x14ac:dyDescent="0.2">
      <c r="A17" s="226"/>
      <c r="B17" s="227"/>
      <c r="C17" s="227"/>
      <c r="D17" s="227"/>
      <c r="E17" s="227"/>
      <c r="F17" s="227"/>
      <c r="G17" s="227"/>
      <c r="H17" s="227"/>
      <c r="I17" s="228"/>
    </row>
    <row r="18" spans="1:9" ht="51" customHeight="1" x14ac:dyDescent="0.2">
      <c r="A18" s="190"/>
      <c r="I18" s="191"/>
    </row>
    <row r="19" spans="1:9" s="194" customFormat="1" ht="44.25" customHeight="1" x14ac:dyDescent="0.2">
      <c r="A19" s="192"/>
      <c r="B19" s="193" t="s">
        <v>148</v>
      </c>
      <c r="C19" s="232" t="s">
        <v>228</v>
      </c>
      <c r="D19" s="223"/>
      <c r="E19" s="223"/>
      <c r="F19" s="223"/>
      <c r="G19" s="223"/>
      <c r="H19" s="223"/>
      <c r="I19" s="224"/>
    </row>
    <row r="20" spans="1:9" s="194" customFormat="1" ht="26.25" customHeight="1" x14ac:dyDescent="0.2">
      <c r="A20" s="192"/>
      <c r="B20" s="193" t="s">
        <v>149</v>
      </c>
      <c r="C20" s="232" t="s">
        <v>180</v>
      </c>
      <c r="D20" s="223"/>
      <c r="E20" s="223"/>
      <c r="F20" s="223"/>
      <c r="G20" s="223"/>
      <c r="H20" s="223"/>
      <c r="I20" s="224"/>
    </row>
    <row r="21" spans="1:9" s="194" customFormat="1" ht="26.25" customHeight="1" x14ac:dyDescent="0.2">
      <c r="A21" s="192"/>
      <c r="B21" s="193" t="s">
        <v>150</v>
      </c>
      <c r="C21" s="223" t="s">
        <v>179</v>
      </c>
      <c r="D21" s="223"/>
      <c r="E21" s="223"/>
      <c r="F21" s="223"/>
      <c r="G21" s="223"/>
      <c r="H21" s="223"/>
      <c r="I21" s="224"/>
    </row>
    <row r="22" spans="1:9" x14ac:dyDescent="0.2">
      <c r="A22" s="190"/>
      <c r="I22" s="191"/>
    </row>
    <row r="23" spans="1:9" x14ac:dyDescent="0.2">
      <c r="A23" s="190"/>
      <c r="I23" s="191"/>
    </row>
    <row r="24" spans="1:9" x14ac:dyDescent="0.2">
      <c r="A24" s="190"/>
      <c r="I24" s="191"/>
    </row>
    <row r="25" spans="1:9" x14ac:dyDescent="0.2">
      <c r="A25" s="190"/>
      <c r="I25" s="191"/>
    </row>
    <row r="26" spans="1:9" x14ac:dyDescent="0.2">
      <c r="A26" s="190"/>
      <c r="I26" s="191"/>
    </row>
    <row r="27" spans="1:9" x14ac:dyDescent="0.2">
      <c r="A27" s="190"/>
      <c r="I27" s="191"/>
    </row>
    <row r="28" spans="1:9" x14ac:dyDescent="0.2">
      <c r="A28" s="190"/>
      <c r="I28" s="191"/>
    </row>
    <row r="29" spans="1:9" x14ac:dyDescent="0.2">
      <c r="A29" s="190"/>
      <c r="I29" s="191"/>
    </row>
    <row r="30" spans="1:9" x14ac:dyDescent="0.2">
      <c r="A30" s="190"/>
      <c r="I30" s="191"/>
    </row>
    <row r="31" spans="1:9" x14ac:dyDescent="0.2">
      <c r="A31" s="190"/>
      <c r="I31" s="191"/>
    </row>
    <row r="32" spans="1:9" x14ac:dyDescent="0.2">
      <c r="A32" s="190"/>
      <c r="I32" s="191"/>
    </row>
    <row r="33" spans="1:9" x14ac:dyDescent="0.2">
      <c r="A33" s="190"/>
      <c r="I33" s="191"/>
    </row>
    <row r="34" spans="1:9" x14ac:dyDescent="0.2">
      <c r="A34" s="190"/>
      <c r="I34" s="191"/>
    </row>
    <row r="35" spans="1:9" x14ac:dyDescent="0.2">
      <c r="A35" s="190"/>
      <c r="I35" s="191"/>
    </row>
    <row r="36" spans="1:9" x14ac:dyDescent="0.2">
      <c r="A36" s="190"/>
      <c r="I36" s="191"/>
    </row>
    <row r="37" spans="1:9" x14ac:dyDescent="0.2">
      <c r="A37" s="190"/>
      <c r="I37" s="191"/>
    </row>
    <row r="38" spans="1:9" x14ac:dyDescent="0.2">
      <c r="A38" s="190"/>
      <c r="I38" s="191"/>
    </row>
    <row r="39" spans="1:9" x14ac:dyDescent="0.2">
      <c r="A39" s="190"/>
      <c r="I39" s="191"/>
    </row>
    <row r="40" spans="1:9" ht="17" x14ac:dyDescent="0.2">
      <c r="A40" s="190"/>
      <c r="B40" s="225" t="s">
        <v>165</v>
      </c>
      <c r="C40" s="225"/>
      <c r="D40" s="225"/>
      <c r="E40" s="225"/>
      <c r="F40" s="225"/>
      <c r="G40" s="225"/>
      <c r="H40" s="225"/>
      <c r="I40" s="191"/>
    </row>
    <row r="41" spans="1:9" ht="10.5" customHeight="1" thickBot="1" x14ac:dyDescent="0.25">
      <c r="A41" s="195"/>
      <c r="B41" s="196"/>
      <c r="C41" s="196"/>
      <c r="D41" s="196"/>
      <c r="E41" s="196"/>
      <c r="F41" s="196"/>
      <c r="G41" s="196"/>
      <c r="H41" s="196"/>
      <c r="I41" s="197"/>
    </row>
    <row r="42" spans="1:9" ht="17" thickTop="1" x14ac:dyDescent="0.2"/>
  </sheetData>
  <mergeCells count="9">
    <mergeCell ref="B2:I2"/>
    <mergeCell ref="B3:I3"/>
    <mergeCell ref="C21:I21"/>
    <mergeCell ref="B40:H40"/>
    <mergeCell ref="A17:I17"/>
    <mergeCell ref="A15:I15"/>
    <mergeCell ref="A16:I16"/>
    <mergeCell ref="C19:I19"/>
    <mergeCell ref="C20:I20"/>
  </mergeCells>
  <pageMargins left="0.94" right="0.62" top="0.75" bottom="0.67" header="0.3" footer="0.3"/>
  <pageSetup paperSize="9" scale="9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2"/>
  <sheetViews>
    <sheetView view="pageBreakPreview" topLeftCell="A7" zoomScale="85" zoomScaleNormal="85" zoomScaleSheetLayoutView="85" workbookViewId="0">
      <selection activeCell="E27" sqref="E27"/>
    </sheetView>
  </sheetViews>
  <sheetFormatPr baseColWidth="10" defaultColWidth="9.1640625" defaultRowHeight="18" x14ac:dyDescent="0.2"/>
  <cols>
    <col min="1" max="1" width="5.6640625" style="2" customWidth="1"/>
    <col min="2" max="2" width="26" style="2" customWidth="1"/>
    <col min="3" max="3" width="40.5" style="2" customWidth="1"/>
    <col min="4" max="4" width="21.5" style="2" customWidth="1"/>
    <col min="5" max="5" width="19.6640625" style="2" customWidth="1"/>
    <col min="6" max="6" width="21.1640625" style="2" customWidth="1"/>
    <col min="7" max="7" width="22.5" style="2" hidden="1" customWidth="1"/>
    <col min="8" max="16384" width="9.1640625" style="2"/>
  </cols>
  <sheetData>
    <row r="1" spans="1:7" x14ac:dyDescent="0.2">
      <c r="A1" s="233" t="s">
        <v>126</v>
      </c>
      <c r="B1" s="233"/>
      <c r="C1" s="233"/>
      <c r="D1" s="233"/>
      <c r="E1" s="233"/>
    </row>
    <row r="2" spans="1:7" ht="28.5" customHeight="1" x14ac:dyDescent="0.2">
      <c r="A2" s="238" t="s">
        <v>97</v>
      </c>
      <c r="B2" s="238"/>
      <c r="C2" s="238"/>
      <c r="D2" s="238"/>
      <c r="E2" s="238"/>
      <c r="F2" s="50"/>
    </row>
    <row r="3" spans="1:7" ht="58.5" customHeight="1" x14ac:dyDescent="0.2">
      <c r="A3" s="248"/>
      <c r="B3" s="248"/>
      <c r="C3" s="248"/>
      <c r="D3" s="248"/>
      <c r="E3" s="248"/>
    </row>
    <row r="4" spans="1:7" ht="24.75" customHeight="1" x14ac:dyDescent="0.2">
      <c r="A4" s="247"/>
      <c r="B4" s="247"/>
      <c r="C4" s="23"/>
      <c r="D4" s="24"/>
      <c r="E4" s="25" t="s">
        <v>166</v>
      </c>
    </row>
    <row r="5" spans="1:7" ht="6.75" customHeight="1" x14ac:dyDescent="0.2"/>
    <row r="6" spans="1:7" ht="41.25" customHeight="1" x14ac:dyDescent="0.2">
      <c r="A6" s="239" t="s">
        <v>78</v>
      </c>
      <c r="B6" s="240"/>
      <c r="C6" s="240"/>
      <c r="D6" s="240"/>
      <c r="E6" s="240"/>
    </row>
    <row r="7" spans="1:7" ht="12.75" customHeight="1" x14ac:dyDescent="0.2">
      <c r="A7" s="241"/>
      <c r="B7" s="241"/>
      <c r="C7" s="241"/>
      <c r="D7" s="241"/>
      <c r="E7" s="241"/>
    </row>
    <row r="8" spans="1:7" ht="25.5" customHeight="1" x14ac:dyDescent="0.2">
      <c r="A8" s="242" t="s">
        <v>229</v>
      </c>
      <c r="B8" s="243"/>
      <c r="C8" s="243"/>
      <c r="D8" s="243"/>
      <c r="E8" s="243"/>
      <c r="G8" s="2" t="str">
        <f>A8</f>
        <v>Tên dự án: Nạo vét tuyến kênh từ gốc đa Miếu Bà đến cống Bà Xoàng, thôn Phong Cầu 2, xã Kiến Minh</v>
      </c>
    </row>
    <row r="9" spans="1:7" ht="23.25" customHeight="1" x14ac:dyDescent="0.2">
      <c r="A9" s="33" t="s">
        <v>98</v>
      </c>
      <c r="B9" s="33"/>
      <c r="C9" s="33"/>
      <c r="D9" s="148">
        <v>375970000</v>
      </c>
      <c r="E9" s="16" t="s">
        <v>77</v>
      </c>
    </row>
    <row r="10" spans="1:7" ht="27" customHeight="1" x14ac:dyDescent="0.2">
      <c r="A10" s="242" t="s">
        <v>181</v>
      </c>
      <c r="B10" s="242"/>
      <c r="C10" s="242"/>
      <c r="D10" s="242"/>
      <c r="E10" s="242"/>
    </row>
    <row r="11" spans="1:7" ht="22.5" customHeight="1" x14ac:dyDescent="0.2">
      <c r="A11" s="236" t="s">
        <v>99</v>
      </c>
      <c r="B11" s="237"/>
      <c r="C11" s="237"/>
      <c r="D11" s="237"/>
      <c r="E11" s="237"/>
    </row>
    <row r="12" spans="1:7" ht="17.25" customHeight="1" x14ac:dyDescent="0.2">
      <c r="A12" s="4"/>
      <c r="B12" s="5"/>
      <c r="C12" s="5"/>
      <c r="D12" s="244" t="s">
        <v>87</v>
      </c>
      <c r="E12" s="244"/>
    </row>
    <row r="13" spans="1:7" ht="40.5" customHeight="1" x14ac:dyDescent="0.2">
      <c r="A13" s="235" t="s">
        <v>14</v>
      </c>
      <c r="B13" s="234" t="s">
        <v>35</v>
      </c>
      <c r="C13" s="259" t="s">
        <v>100</v>
      </c>
      <c r="D13" s="245" t="s">
        <v>36</v>
      </c>
      <c r="E13" s="245" t="s">
        <v>37</v>
      </c>
    </row>
    <row r="14" spans="1:7" ht="64.5" customHeight="1" x14ac:dyDescent="0.2">
      <c r="A14" s="235"/>
      <c r="B14" s="234"/>
      <c r="C14" s="260"/>
      <c r="D14" s="246"/>
      <c r="E14" s="246"/>
    </row>
    <row r="15" spans="1:7" ht="26.25" customHeight="1" x14ac:dyDescent="0.2">
      <c r="A15" s="165"/>
      <c r="B15" s="166" t="s">
        <v>11</v>
      </c>
      <c r="C15" s="181">
        <f>C17</f>
        <v>2580982000</v>
      </c>
      <c r="D15" s="154">
        <f>D17</f>
        <v>1891333000</v>
      </c>
      <c r="E15" s="154">
        <f>E17</f>
        <v>2375094000</v>
      </c>
    </row>
    <row r="16" spans="1:7" ht="26.25" hidden="1" customHeight="1" x14ac:dyDescent="0.2">
      <c r="A16" s="12">
        <v>1</v>
      </c>
      <c r="B16" s="166" t="s">
        <v>151</v>
      </c>
      <c r="C16" s="181"/>
      <c r="D16" s="154"/>
      <c r="E16" s="154"/>
    </row>
    <row r="17" spans="1:7" ht="44.25" customHeight="1" x14ac:dyDescent="0.2">
      <c r="A17" s="12">
        <v>1</v>
      </c>
      <c r="B17" s="167" t="s">
        <v>186</v>
      </c>
      <c r="C17" s="182">
        <f>C22</f>
        <v>2580982000</v>
      </c>
      <c r="D17" s="21">
        <f>'Mẫu 03'!C14</f>
        <v>1891333000</v>
      </c>
      <c r="E17" s="21">
        <f>'Mẫu 07'!E18</f>
        <v>2375094000</v>
      </c>
      <c r="F17" s="55"/>
    </row>
    <row r="18" spans="1:7" ht="25.5" customHeight="1" x14ac:dyDescent="0.2">
      <c r="A18" s="258" t="s">
        <v>53</v>
      </c>
      <c r="B18" s="258"/>
      <c r="C18" s="258"/>
      <c r="D18" s="258"/>
      <c r="E18" s="258"/>
    </row>
    <row r="19" spans="1:7" ht="19.5" customHeight="1" x14ac:dyDescent="0.2">
      <c r="D19" s="244" t="s">
        <v>87</v>
      </c>
      <c r="E19" s="244"/>
    </row>
    <row r="20" spans="1:7" s="49" customFormat="1" ht="202.5" customHeight="1" x14ac:dyDescent="0.2">
      <c r="A20" s="48" t="s">
        <v>14</v>
      </c>
      <c r="B20" s="48" t="s">
        <v>10</v>
      </c>
      <c r="C20" s="48" t="s">
        <v>100</v>
      </c>
      <c r="D20" s="48" t="s">
        <v>38</v>
      </c>
      <c r="E20" s="48" t="s">
        <v>102</v>
      </c>
    </row>
    <row r="21" spans="1:7" ht="16.5" customHeight="1" x14ac:dyDescent="0.2">
      <c r="A21" s="59">
        <v>1</v>
      </c>
      <c r="B21" s="59">
        <v>2</v>
      </c>
      <c r="C21" s="59">
        <v>3</v>
      </c>
      <c r="D21" s="59">
        <v>4</v>
      </c>
      <c r="E21" s="59" t="s">
        <v>101</v>
      </c>
    </row>
    <row r="22" spans="1:7" ht="24" customHeight="1" x14ac:dyDescent="0.2">
      <c r="A22" s="6"/>
      <c r="B22" s="60" t="s">
        <v>84</v>
      </c>
      <c r="C22" s="9">
        <f>C23+C24+C25+C26+C27</f>
        <v>2580982000</v>
      </c>
      <c r="D22" s="9">
        <f>SUM(D23:D27)</f>
        <v>2517793000</v>
      </c>
      <c r="E22" s="9">
        <f>SUM(E23:E27)</f>
        <v>-63189000</v>
      </c>
      <c r="F22" s="37"/>
      <c r="G22" s="37"/>
    </row>
    <row r="23" spans="1:7" ht="27.75" customHeight="1" x14ac:dyDescent="0.2">
      <c r="A23" s="6">
        <v>2</v>
      </c>
      <c r="B23" s="7" t="str">
        <f>'Mẫu 04'!B9</f>
        <v>Xây dựng</v>
      </c>
      <c r="C23" s="10">
        <f>'Mẫu 04'!C9</f>
        <v>1990945000</v>
      </c>
      <c r="D23" s="10">
        <f>'Mẫu 04'!E9</f>
        <v>1989754000</v>
      </c>
      <c r="E23" s="10">
        <f t="shared" ref="E23:E27" si="0">D23-C23</f>
        <v>-1191000</v>
      </c>
      <c r="F23" s="37"/>
      <c r="G23" s="55"/>
    </row>
    <row r="24" spans="1:7" s="63" customFormat="1" ht="24" customHeight="1" x14ac:dyDescent="0.2">
      <c r="A24" s="68">
        <v>4</v>
      </c>
      <c r="B24" s="69" t="s">
        <v>104</v>
      </c>
      <c r="C24" s="10">
        <f>'Mẫu 04'!C10</f>
        <v>65073000</v>
      </c>
      <c r="D24" s="164">
        <f>'Mẫu 04'!E10</f>
        <v>65073000</v>
      </c>
      <c r="E24" s="10">
        <f t="shared" si="0"/>
        <v>0</v>
      </c>
      <c r="F24" s="70"/>
      <c r="G24" s="71"/>
    </row>
    <row r="25" spans="1:7" s="63" customFormat="1" ht="27.75" customHeight="1" x14ac:dyDescent="0.2">
      <c r="A25" s="68">
        <v>5</v>
      </c>
      <c r="B25" s="69" t="s">
        <v>105</v>
      </c>
      <c r="C25" s="10">
        <f>'Mẫu 04'!C11</f>
        <v>425964000</v>
      </c>
      <c r="D25" s="10">
        <f>'Mẫu 04'!E11</f>
        <v>425964000</v>
      </c>
      <c r="E25" s="10">
        <f t="shared" si="0"/>
        <v>0</v>
      </c>
      <c r="F25" s="71"/>
      <c r="G25" s="71"/>
    </row>
    <row r="26" spans="1:7" s="63" customFormat="1" ht="24" customHeight="1" x14ac:dyDescent="0.2">
      <c r="A26" s="68">
        <v>6</v>
      </c>
      <c r="B26" s="69" t="s">
        <v>3</v>
      </c>
      <c r="C26" s="10">
        <f>'Mẫu 04'!C15</f>
        <v>37004000</v>
      </c>
      <c r="D26" s="10">
        <f>'Mẫu 04'!E15</f>
        <v>37002000</v>
      </c>
      <c r="E26" s="10">
        <f t="shared" si="0"/>
        <v>-2000</v>
      </c>
      <c r="F26" s="71"/>
      <c r="G26" s="71"/>
    </row>
    <row r="27" spans="1:7" ht="24" customHeight="1" x14ac:dyDescent="0.2">
      <c r="A27" s="6">
        <v>7</v>
      </c>
      <c r="B27" s="7" t="s">
        <v>54</v>
      </c>
      <c r="C27" s="10">
        <f>'Mẫu 04'!C20</f>
        <v>61996000</v>
      </c>
      <c r="D27" s="10">
        <f>'Mẫu 04'!E20</f>
        <v>0</v>
      </c>
      <c r="E27" s="10">
        <f t="shared" si="0"/>
        <v>-61996000</v>
      </c>
      <c r="F27" s="37"/>
      <c r="G27" s="37"/>
    </row>
    <row r="28" spans="1:7" ht="25.5" customHeight="1" x14ac:dyDescent="0.2">
      <c r="A28" s="5" t="s">
        <v>152</v>
      </c>
      <c r="B28" s="61"/>
      <c r="C28" s="61"/>
      <c r="D28" s="198">
        <f>D30+D31</f>
        <v>0</v>
      </c>
      <c r="E28" s="61" t="s">
        <v>77</v>
      </c>
    </row>
    <row r="29" spans="1:7" s="33" customFormat="1" ht="25.5" customHeight="1" x14ac:dyDescent="0.2">
      <c r="A29" s="14" t="s">
        <v>106</v>
      </c>
      <c r="B29" s="14"/>
      <c r="C29" s="14"/>
      <c r="D29" s="42"/>
      <c r="E29" s="14"/>
    </row>
    <row r="30" spans="1:7" ht="25.5" customHeight="1" x14ac:dyDescent="0.2">
      <c r="A30" s="14" t="s">
        <v>154</v>
      </c>
      <c r="B30" s="61"/>
      <c r="C30" s="61"/>
      <c r="D30" s="199">
        <v>0</v>
      </c>
      <c r="E30" s="61" t="s">
        <v>77</v>
      </c>
    </row>
    <row r="31" spans="1:7" ht="21" customHeight="1" x14ac:dyDescent="0.2">
      <c r="A31" s="14" t="s">
        <v>153</v>
      </c>
      <c r="B31" s="14"/>
      <c r="C31" s="147"/>
      <c r="D31" s="199">
        <v>0</v>
      </c>
      <c r="E31" s="61" t="s">
        <v>77</v>
      </c>
    </row>
    <row r="32" spans="1:7" ht="41.25" customHeight="1" x14ac:dyDescent="0.2">
      <c r="A32" s="261" t="s">
        <v>141</v>
      </c>
      <c r="B32" s="261"/>
      <c r="C32" s="261"/>
      <c r="D32" s="147">
        <f>C33</f>
        <v>2517793000</v>
      </c>
      <c r="E32" s="183" t="s">
        <v>77</v>
      </c>
    </row>
    <row r="33" spans="1:5" ht="21" customHeight="1" x14ac:dyDescent="0.2">
      <c r="A33" s="14" t="s">
        <v>142</v>
      </c>
      <c r="B33" s="14"/>
      <c r="C33" s="147">
        <f>D22</f>
        <v>2517793000</v>
      </c>
      <c r="D33" s="14" t="s">
        <v>77</v>
      </c>
      <c r="E33" s="3"/>
    </row>
    <row r="34" spans="1:5" ht="21" customHeight="1" x14ac:dyDescent="0.2">
      <c r="A34" s="14" t="s">
        <v>107</v>
      </c>
      <c r="B34" s="14"/>
      <c r="C34" s="147">
        <v>0</v>
      </c>
      <c r="D34" s="14" t="s">
        <v>77</v>
      </c>
      <c r="E34" s="3"/>
    </row>
    <row r="35" spans="1:5" ht="18" customHeight="1" x14ac:dyDescent="0.2">
      <c r="A35" s="237" t="s">
        <v>76</v>
      </c>
      <c r="B35" s="237"/>
      <c r="C35" s="237"/>
      <c r="D35" s="237"/>
      <c r="E35" s="237"/>
    </row>
    <row r="36" spans="1:5" s="5" customFormat="1" ht="19.5" customHeight="1" x14ac:dyDescent="0.2">
      <c r="A36" s="8" t="s">
        <v>74</v>
      </c>
      <c r="B36" s="2"/>
      <c r="C36" s="2"/>
      <c r="D36" s="2"/>
      <c r="E36" s="2"/>
    </row>
    <row r="37" spans="1:5" s="5" customFormat="1" ht="19.5" customHeight="1" x14ac:dyDescent="0.2">
      <c r="A37" s="8" t="s">
        <v>108</v>
      </c>
      <c r="B37" s="8"/>
      <c r="C37" s="2"/>
      <c r="D37" s="2"/>
      <c r="E37" s="2"/>
    </row>
    <row r="38" spans="1:5" ht="17.25" customHeight="1" x14ac:dyDescent="0.2">
      <c r="A38" s="254" t="s">
        <v>109</v>
      </c>
      <c r="B38" s="254"/>
      <c r="C38" s="254"/>
      <c r="D38" s="254"/>
      <c r="E38" s="254"/>
    </row>
    <row r="39" spans="1:5" s="35" customFormat="1" ht="107.25" customHeight="1" x14ac:dyDescent="0.2">
      <c r="A39" s="250" t="s">
        <v>110</v>
      </c>
      <c r="B39" s="251"/>
      <c r="C39" s="251"/>
      <c r="D39" s="251"/>
      <c r="E39" s="251"/>
    </row>
    <row r="40" spans="1:5" ht="20.25" customHeight="1" x14ac:dyDescent="0.2">
      <c r="A40" s="253" t="s">
        <v>39</v>
      </c>
      <c r="B40" s="253"/>
      <c r="C40" s="253"/>
      <c r="D40" s="253"/>
      <c r="E40" s="253"/>
    </row>
    <row r="41" spans="1:5" ht="56.25" customHeight="1" x14ac:dyDescent="0.2">
      <c r="A41" s="254" t="s">
        <v>111</v>
      </c>
      <c r="B41" s="255"/>
      <c r="C41" s="255"/>
      <c r="D41" s="255"/>
      <c r="E41" s="255"/>
    </row>
    <row r="42" spans="1:5" x14ac:dyDescent="0.2">
      <c r="A42" s="256" t="s">
        <v>61</v>
      </c>
      <c r="B42" s="257"/>
      <c r="C42" s="257"/>
      <c r="D42" s="257"/>
      <c r="E42" s="257"/>
    </row>
    <row r="43" spans="1:5" ht="23.25" customHeight="1" x14ac:dyDescent="0.2">
      <c r="A43" s="256" t="s">
        <v>75</v>
      </c>
      <c r="B43" s="257"/>
      <c r="C43" s="257"/>
      <c r="D43" s="257"/>
      <c r="E43" s="257"/>
    </row>
    <row r="44" spans="1:5" ht="39" customHeight="1" x14ac:dyDescent="0.2">
      <c r="A44" s="252" t="s">
        <v>41</v>
      </c>
      <c r="B44" s="252"/>
      <c r="C44" s="252"/>
      <c r="D44" s="252" t="s">
        <v>40</v>
      </c>
      <c r="E44" s="252"/>
    </row>
    <row r="45" spans="1:5" s="3" customFormat="1" ht="72" customHeight="1" x14ac:dyDescent="0.2">
      <c r="A45" s="2"/>
      <c r="B45" s="2"/>
      <c r="C45" s="2"/>
      <c r="D45" s="2"/>
      <c r="E45" s="2"/>
    </row>
    <row r="46" spans="1:5" s="1" customFormat="1" ht="24" customHeight="1" x14ac:dyDescent="0.2">
      <c r="A46" s="249"/>
      <c r="B46" s="249"/>
      <c r="D46" s="249"/>
      <c r="E46" s="249"/>
    </row>
    <row r="47" spans="1:5" ht="19.5" customHeight="1" x14ac:dyDescent="0.2"/>
    <row r="48" spans="1:5" ht="19.5" customHeight="1" x14ac:dyDescent="0.2">
      <c r="A48" s="249"/>
      <c r="B48" s="249"/>
      <c r="C48" s="45"/>
      <c r="D48" s="45"/>
      <c r="E48" s="45"/>
    </row>
    <row r="49" spans="1:5" s="45" customFormat="1" ht="19.5" customHeight="1" x14ac:dyDescent="0.2">
      <c r="A49" s="2"/>
      <c r="B49" s="2"/>
      <c r="C49" s="2"/>
      <c r="D49" s="2"/>
      <c r="E49" s="2"/>
    </row>
    <row r="50" spans="1:5" ht="12.75" customHeight="1" x14ac:dyDescent="0.2"/>
    <row r="51" spans="1:5" ht="19.5" customHeight="1" x14ac:dyDescent="0.2"/>
    <row r="52" spans="1:5" ht="19.5" customHeight="1" x14ac:dyDescent="0.2"/>
    <row r="53" spans="1:5" ht="19.5" customHeight="1" x14ac:dyDescent="0.2"/>
    <row r="54" spans="1:5" ht="19.5" customHeight="1" x14ac:dyDescent="0.2"/>
    <row r="55" spans="1:5" ht="19.5" customHeight="1" x14ac:dyDescent="0.2"/>
    <row r="56" spans="1:5" ht="19.5" customHeight="1" x14ac:dyDescent="0.2"/>
    <row r="57" spans="1:5" ht="19.5" customHeight="1" x14ac:dyDescent="0.2"/>
    <row r="58" spans="1:5" ht="19.5" customHeight="1" x14ac:dyDescent="0.2"/>
    <row r="59" spans="1:5" ht="19.5" customHeight="1" x14ac:dyDescent="0.2"/>
    <row r="60" spans="1:5" ht="19.5" customHeight="1" x14ac:dyDescent="0.2"/>
    <row r="61" spans="1:5" ht="19.5" customHeight="1" x14ac:dyDescent="0.2"/>
    <row r="62" spans="1:5" ht="19.5" customHeight="1" x14ac:dyDescent="0.2"/>
    <row r="63" spans="1:5" ht="19.5" customHeight="1" x14ac:dyDescent="0.2"/>
    <row r="64" spans="1:5" ht="19.5" customHeight="1" x14ac:dyDescent="0.2"/>
    <row r="65" ht="19.5" customHeight="1" x14ac:dyDescent="0.2"/>
    <row r="66" ht="19.5" customHeight="1" x14ac:dyDescent="0.2"/>
    <row r="67" ht="19.5" customHeight="1" x14ac:dyDescent="0.2"/>
    <row r="68" ht="19.5" customHeight="1" x14ac:dyDescent="0.2"/>
    <row r="69" ht="19.5" customHeight="1" x14ac:dyDescent="0.2"/>
    <row r="70" ht="19.5" customHeight="1" x14ac:dyDescent="0.2"/>
    <row r="71" ht="19.5" customHeight="1" x14ac:dyDescent="0.2"/>
    <row r="72" ht="19.5" customHeight="1" x14ac:dyDescent="0.2"/>
    <row r="73" ht="19.5" customHeight="1" x14ac:dyDescent="0.2"/>
    <row r="74" ht="19.5" customHeight="1" x14ac:dyDescent="0.2"/>
    <row r="75" ht="19.5" customHeight="1" x14ac:dyDescent="0.2"/>
    <row r="76" ht="19.5" customHeight="1" x14ac:dyDescent="0.2"/>
    <row r="77" ht="19.5" customHeight="1" x14ac:dyDescent="0.2"/>
    <row r="78" ht="19.5" customHeight="1" x14ac:dyDescent="0.2"/>
    <row r="79" ht="19.5" customHeight="1" x14ac:dyDescent="0.2"/>
    <row r="80" ht="19.5" customHeight="1" x14ac:dyDescent="0.2"/>
    <row r="81" ht="19.5" customHeight="1" x14ac:dyDescent="0.2"/>
    <row r="82" ht="19.5" customHeight="1" x14ac:dyDescent="0.2"/>
  </sheetData>
  <mergeCells count="30">
    <mergeCell ref="A38:E38"/>
    <mergeCell ref="A18:E18"/>
    <mergeCell ref="D19:E19"/>
    <mergeCell ref="C13:C14"/>
    <mergeCell ref="A35:E35"/>
    <mergeCell ref="A32:C32"/>
    <mergeCell ref="A48:B48"/>
    <mergeCell ref="A39:E39"/>
    <mergeCell ref="D44:E44"/>
    <mergeCell ref="A40:E40"/>
    <mergeCell ref="A41:E41"/>
    <mergeCell ref="A42:E42"/>
    <mergeCell ref="A43:E43"/>
    <mergeCell ref="A46:B46"/>
    <mergeCell ref="D46:E46"/>
    <mergeCell ref="A44:C44"/>
    <mergeCell ref="A1:E1"/>
    <mergeCell ref="B13:B14"/>
    <mergeCell ref="A13:A14"/>
    <mergeCell ref="A11:E11"/>
    <mergeCell ref="A2:E2"/>
    <mergeCell ref="A6:E6"/>
    <mergeCell ref="A7:E7"/>
    <mergeCell ref="A8:E8"/>
    <mergeCell ref="A10:E10"/>
    <mergeCell ref="D12:E12"/>
    <mergeCell ref="D13:D14"/>
    <mergeCell ref="E13:E14"/>
    <mergeCell ref="A4:B4"/>
    <mergeCell ref="A3:E3"/>
  </mergeCells>
  <pageMargins left="0.27559055118110237" right="0" top="0.47244094488188981" bottom="0.43307086614173229" header="0.31496062992125984" footer="0.31496062992125984"/>
  <pageSetup paperSize="9" scale="8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75"/>
  <sheetViews>
    <sheetView view="pageBreakPreview" topLeftCell="A20" zoomScaleNormal="85" zoomScaleSheetLayoutView="100" workbookViewId="0">
      <selection activeCell="C20" sqref="C20"/>
    </sheetView>
  </sheetViews>
  <sheetFormatPr baseColWidth="10" defaultColWidth="9.1640625" defaultRowHeight="18" x14ac:dyDescent="0.2"/>
  <cols>
    <col min="1" max="1" width="5.6640625" style="2" customWidth="1"/>
    <col min="2" max="2" width="35" style="2" customWidth="1"/>
    <col min="3" max="3" width="23.6640625" style="3" customWidth="1"/>
    <col min="4" max="4" width="35.6640625" style="42" customWidth="1"/>
    <col min="5" max="5" width="16.6640625" style="176" customWidth="1"/>
    <col min="6" max="6" width="20.6640625" style="2" customWidth="1"/>
    <col min="7" max="16384" width="9.1640625" style="2"/>
  </cols>
  <sheetData>
    <row r="1" spans="1:5" x14ac:dyDescent="0.2">
      <c r="A1" s="262" t="s">
        <v>127</v>
      </c>
      <c r="B1" s="262"/>
      <c r="C1" s="262"/>
      <c r="D1" s="262"/>
      <c r="E1" s="262"/>
    </row>
    <row r="2" spans="1:5" ht="18.75" customHeight="1" x14ac:dyDescent="0.2">
      <c r="A2" s="264" t="str">
        <f>'Mẫu 01'!A2:E2</f>
        <v>(Ban hành kèm theo Thông tư số 91/2025/TT-BTC ngày 26/9/2025 của Bộ trưởng Bộ Tài chính)</v>
      </c>
      <c r="B2" s="264"/>
      <c r="C2" s="264"/>
      <c r="D2" s="264"/>
      <c r="E2" s="264"/>
    </row>
    <row r="3" spans="1:5" ht="58.5" customHeight="1" x14ac:dyDescent="0.2">
      <c r="A3" s="263"/>
      <c r="B3" s="263"/>
      <c r="C3" s="263" t="s">
        <v>178</v>
      </c>
      <c r="D3" s="263"/>
      <c r="E3" s="263"/>
    </row>
    <row r="4" spans="1:5" ht="25.5" customHeight="1" x14ac:dyDescent="0.2">
      <c r="A4" s="265" t="s">
        <v>83</v>
      </c>
      <c r="B4" s="265"/>
      <c r="C4" s="265"/>
      <c r="D4" s="265"/>
      <c r="E4" s="265"/>
    </row>
    <row r="5" spans="1:5" ht="34.5" customHeight="1" x14ac:dyDescent="0.2">
      <c r="A5" s="124" t="s">
        <v>1</v>
      </c>
      <c r="B5" s="124" t="s">
        <v>4</v>
      </c>
      <c r="C5" s="125" t="s">
        <v>112</v>
      </c>
      <c r="D5" s="125" t="s">
        <v>5</v>
      </c>
      <c r="E5" s="171" t="s">
        <v>2</v>
      </c>
    </row>
    <row r="6" spans="1:5" x14ac:dyDescent="0.2">
      <c r="A6" s="210" t="s">
        <v>6</v>
      </c>
      <c r="B6" s="211" t="s">
        <v>7</v>
      </c>
      <c r="C6" s="212"/>
      <c r="D6" s="213"/>
      <c r="E6" s="214"/>
    </row>
    <row r="7" spans="1:5" ht="36" x14ac:dyDescent="0.2">
      <c r="A7" s="177">
        <v>1</v>
      </c>
      <c r="B7" s="178" t="s">
        <v>203</v>
      </c>
      <c r="C7" s="179" t="s">
        <v>202</v>
      </c>
      <c r="D7" s="179" t="s">
        <v>180</v>
      </c>
      <c r="E7" s="180"/>
    </row>
    <row r="8" spans="1:5" ht="54" x14ac:dyDescent="0.2">
      <c r="A8" s="177">
        <v>2</v>
      </c>
      <c r="B8" s="178" t="s">
        <v>214</v>
      </c>
      <c r="C8" s="179" t="s">
        <v>215</v>
      </c>
      <c r="D8" s="179" t="s">
        <v>180</v>
      </c>
      <c r="E8" s="180"/>
    </row>
    <row r="9" spans="1:5" ht="36" x14ac:dyDescent="0.2">
      <c r="A9" s="177">
        <v>3</v>
      </c>
      <c r="B9" s="142" t="s">
        <v>220</v>
      </c>
      <c r="C9" s="179" t="s">
        <v>221</v>
      </c>
      <c r="D9" s="146" t="s">
        <v>190</v>
      </c>
      <c r="E9" s="173"/>
    </row>
    <row r="10" spans="1:5" ht="36" x14ac:dyDescent="0.2">
      <c r="A10" s="177">
        <v>4</v>
      </c>
      <c r="B10" s="142" t="s">
        <v>170</v>
      </c>
      <c r="C10" s="179" t="s">
        <v>216</v>
      </c>
      <c r="D10" s="146" t="s">
        <v>180</v>
      </c>
      <c r="E10" s="173"/>
    </row>
    <row r="11" spans="1:5" ht="52.5" customHeight="1" x14ac:dyDescent="0.2">
      <c r="A11" s="126" t="s">
        <v>8</v>
      </c>
      <c r="B11" s="127" t="s">
        <v>113</v>
      </c>
      <c r="C11" s="128"/>
      <c r="D11" s="128"/>
      <c r="E11" s="173"/>
    </row>
    <row r="12" spans="1:5" s="1" customFormat="1" x14ac:dyDescent="0.2">
      <c r="A12" s="126" t="s">
        <v>93</v>
      </c>
      <c r="B12" s="127" t="s">
        <v>157</v>
      </c>
      <c r="C12" s="170"/>
      <c r="D12" s="215"/>
      <c r="E12" s="174"/>
    </row>
    <row r="13" spans="1:5" ht="54" x14ac:dyDescent="0.2">
      <c r="A13" s="146">
        <v>1</v>
      </c>
      <c r="B13" s="142" t="s">
        <v>206</v>
      </c>
      <c r="C13" s="179" t="s">
        <v>227</v>
      </c>
      <c r="D13" s="179" t="str">
        <f>+D7</f>
        <v>Phòng Kinh tế xã Kiến Minh</v>
      </c>
      <c r="E13" s="173"/>
    </row>
    <row r="14" spans="1:5" ht="54" x14ac:dyDescent="0.2">
      <c r="A14" s="146">
        <v>2</v>
      </c>
      <c r="B14" s="142" t="s">
        <v>172</v>
      </c>
      <c r="C14" s="128" t="s">
        <v>219</v>
      </c>
      <c r="D14" s="128" t="s">
        <v>192</v>
      </c>
      <c r="E14" s="173"/>
    </row>
    <row r="15" spans="1:5" s="1" customFormat="1" x14ac:dyDescent="0.2">
      <c r="A15" s="126" t="s">
        <v>158</v>
      </c>
      <c r="B15" s="127" t="s">
        <v>159</v>
      </c>
      <c r="C15" s="170"/>
      <c r="D15" s="215"/>
      <c r="E15" s="174"/>
    </row>
    <row r="16" spans="1:5" ht="54" x14ac:dyDescent="0.2">
      <c r="A16" s="146">
        <v>1</v>
      </c>
      <c r="B16" s="142" t="s">
        <v>205</v>
      </c>
      <c r="C16" s="179" t="s">
        <v>204</v>
      </c>
      <c r="D16" s="128" t="str">
        <f>D13</f>
        <v>Phòng Kinh tế xã Kiến Minh</v>
      </c>
      <c r="E16" s="173"/>
    </row>
    <row r="17" spans="1:5" ht="54" x14ac:dyDescent="0.2">
      <c r="A17" s="146">
        <v>2</v>
      </c>
      <c r="B17" s="142" t="s">
        <v>171</v>
      </c>
      <c r="C17" s="128" t="s">
        <v>222</v>
      </c>
      <c r="D17" s="216" t="s">
        <v>207</v>
      </c>
      <c r="E17" s="173"/>
    </row>
    <row r="18" spans="1:5" s="1" customFormat="1" ht="36" x14ac:dyDescent="0.2">
      <c r="A18" s="126" t="s">
        <v>94</v>
      </c>
      <c r="B18" s="127" t="s">
        <v>160</v>
      </c>
      <c r="C18" s="170"/>
      <c r="D18" s="170"/>
      <c r="E18" s="174"/>
    </row>
    <row r="19" spans="1:5" ht="54" x14ac:dyDescent="0.2">
      <c r="A19" s="146">
        <v>1</v>
      </c>
      <c r="B19" s="142" t="s">
        <v>198</v>
      </c>
      <c r="C19" s="179" t="s">
        <v>197</v>
      </c>
      <c r="D19" s="128" t="str">
        <f>D13</f>
        <v>Phòng Kinh tế xã Kiến Minh</v>
      </c>
      <c r="E19" s="173"/>
    </row>
    <row r="20" spans="1:5" ht="54" x14ac:dyDescent="0.2">
      <c r="A20" s="146">
        <v>2</v>
      </c>
      <c r="B20" s="142" t="s">
        <v>199</v>
      </c>
      <c r="C20" s="128" t="s">
        <v>223</v>
      </c>
      <c r="D20" s="128" t="s">
        <v>195</v>
      </c>
      <c r="E20" s="173"/>
    </row>
    <row r="21" spans="1:5" s="1" customFormat="1" ht="36" x14ac:dyDescent="0.2">
      <c r="A21" s="126" t="s">
        <v>95</v>
      </c>
      <c r="B21" s="127" t="s">
        <v>161</v>
      </c>
      <c r="C21" s="170"/>
      <c r="D21" s="170"/>
      <c r="E21" s="174"/>
    </row>
    <row r="22" spans="1:5" ht="54" x14ac:dyDescent="0.2">
      <c r="A22" s="146">
        <v>1</v>
      </c>
      <c r="B22" s="142" t="s">
        <v>200</v>
      </c>
      <c r="C22" s="179" t="s">
        <v>201</v>
      </c>
      <c r="D22" s="128" t="str">
        <f>D13</f>
        <v>Phòng Kinh tế xã Kiến Minh</v>
      </c>
      <c r="E22" s="173"/>
    </row>
    <row r="23" spans="1:5" ht="54" x14ac:dyDescent="0.2">
      <c r="A23" s="146">
        <v>2</v>
      </c>
      <c r="B23" s="142" t="s">
        <v>173</v>
      </c>
      <c r="C23" s="128" t="s">
        <v>224</v>
      </c>
      <c r="D23" s="128" t="s">
        <v>191</v>
      </c>
      <c r="E23" s="173"/>
    </row>
    <row r="24" spans="1:5" s="1" customFormat="1" ht="36" x14ac:dyDescent="0.2">
      <c r="A24" s="126" t="s">
        <v>175</v>
      </c>
      <c r="B24" s="127" t="s">
        <v>162</v>
      </c>
      <c r="C24" s="170"/>
      <c r="D24" s="170"/>
      <c r="E24" s="174"/>
    </row>
    <row r="25" spans="1:5" ht="36" x14ac:dyDescent="0.2">
      <c r="A25" s="146">
        <v>1</v>
      </c>
      <c r="B25" s="142" t="s">
        <v>177</v>
      </c>
      <c r="C25" s="179" t="s">
        <v>201</v>
      </c>
      <c r="D25" s="128" t="str">
        <f>D13</f>
        <v>Phòng Kinh tế xã Kiến Minh</v>
      </c>
      <c r="E25" s="173"/>
    </row>
    <row r="26" spans="1:5" ht="54" x14ac:dyDescent="0.2">
      <c r="A26" s="146">
        <v>2</v>
      </c>
      <c r="B26" s="142" t="s">
        <v>174</v>
      </c>
      <c r="C26" s="128" t="s">
        <v>225</v>
      </c>
      <c r="D26" s="128" t="s">
        <v>191</v>
      </c>
      <c r="E26" s="173"/>
    </row>
    <row r="27" spans="1:5" s="1" customFormat="1" x14ac:dyDescent="0.2">
      <c r="A27" s="126" t="s">
        <v>175</v>
      </c>
      <c r="B27" s="127" t="s">
        <v>209</v>
      </c>
      <c r="C27" s="170"/>
      <c r="D27" s="170"/>
      <c r="E27" s="174"/>
    </row>
    <row r="28" spans="1:5" ht="54" x14ac:dyDescent="0.2">
      <c r="A28" s="146">
        <v>1</v>
      </c>
      <c r="B28" s="142" t="s">
        <v>210</v>
      </c>
      <c r="C28" s="179" t="s">
        <v>211</v>
      </c>
      <c r="D28" s="128" t="str">
        <f>D16</f>
        <v>Phòng Kinh tế xã Kiến Minh</v>
      </c>
      <c r="E28" s="173"/>
    </row>
    <row r="29" spans="1:5" ht="54" x14ac:dyDescent="0.2">
      <c r="A29" s="146">
        <v>2</v>
      </c>
      <c r="B29" s="142" t="s">
        <v>213</v>
      </c>
      <c r="C29" s="217" t="s">
        <v>194</v>
      </c>
      <c r="D29" s="128" t="s">
        <v>212</v>
      </c>
      <c r="E29" s="173"/>
    </row>
    <row r="30" spans="1:5" s="1" customFormat="1" ht="126" customHeight="1" x14ac:dyDescent="0.2">
      <c r="A30" s="158" t="s">
        <v>9</v>
      </c>
      <c r="B30" s="159" t="s">
        <v>114</v>
      </c>
      <c r="C30" s="159" t="s">
        <v>15</v>
      </c>
      <c r="D30" s="159"/>
      <c r="E30" s="175"/>
    </row>
    <row r="31" spans="1:5" x14ac:dyDescent="0.2">
      <c r="A31" s="72"/>
      <c r="B31" s="73"/>
      <c r="C31" s="72"/>
      <c r="D31" s="72"/>
    </row>
    <row r="32" spans="1:5" x14ac:dyDescent="0.2">
      <c r="A32" s="26"/>
      <c r="B32" s="27"/>
      <c r="C32" s="36"/>
      <c r="D32" s="266" t="s">
        <v>168</v>
      </c>
      <c r="E32" s="266"/>
    </row>
    <row r="33" spans="1:5" ht="45.75" customHeight="1" x14ac:dyDescent="0.2">
      <c r="A33" s="247" t="s">
        <v>12</v>
      </c>
      <c r="B33" s="247"/>
      <c r="C33" s="247"/>
      <c r="D33" s="247" t="s">
        <v>13</v>
      </c>
      <c r="E33" s="247"/>
    </row>
    <row r="34" spans="1:5" x14ac:dyDescent="0.2">
      <c r="A34" s="44"/>
      <c r="B34" s="44"/>
      <c r="C34" s="43"/>
      <c r="D34" s="44"/>
      <c r="E34" s="172"/>
    </row>
    <row r="35" spans="1:5" x14ac:dyDescent="0.2">
      <c r="A35" s="44"/>
      <c r="B35" s="44"/>
      <c r="C35" s="43"/>
      <c r="D35" s="44"/>
      <c r="E35" s="172"/>
    </row>
    <row r="36" spans="1:5" s="3" customFormat="1" ht="22.5" customHeight="1" x14ac:dyDescent="0.2">
      <c r="A36" s="44"/>
      <c r="B36" s="44"/>
      <c r="C36" s="43"/>
      <c r="D36" s="44"/>
      <c r="E36" s="172"/>
    </row>
    <row r="37" spans="1:5" s="3" customFormat="1" ht="21.75" customHeight="1" x14ac:dyDescent="0.2">
      <c r="A37" s="249"/>
      <c r="B37" s="249"/>
      <c r="C37" s="45"/>
      <c r="D37" s="240"/>
      <c r="E37" s="240"/>
    </row>
    <row r="38" spans="1:5" s="3" customFormat="1" ht="21.75" customHeight="1" x14ac:dyDescent="0.2">
      <c r="A38" s="249"/>
      <c r="B38" s="249"/>
      <c r="D38" s="42"/>
      <c r="E38" s="176"/>
    </row>
    <row r="39" spans="1:5" ht="19.5" customHeight="1" x14ac:dyDescent="0.2"/>
    <row r="40" spans="1:5" ht="19.5" customHeight="1" x14ac:dyDescent="0.2"/>
    <row r="41" spans="1:5" ht="19.5" customHeight="1" x14ac:dyDescent="0.2"/>
    <row r="42" spans="1:5" ht="19.5" customHeight="1" x14ac:dyDescent="0.2"/>
    <row r="43" spans="1:5" ht="19.5" customHeight="1" x14ac:dyDescent="0.2"/>
    <row r="44" spans="1:5" ht="19.5" customHeight="1" x14ac:dyDescent="0.2"/>
    <row r="45" spans="1:5" ht="19.5" customHeight="1" x14ac:dyDescent="0.2"/>
    <row r="46" spans="1:5" ht="19.5" customHeight="1" x14ac:dyDescent="0.2"/>
    <row r="47" spans="1:5" ht="19.5" customHeight="1" x14ac:dyDescent="0.2"/>
    <row r="48" spans="1:5"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row r="59" ht="19.5" customHeight="1" x14ac:dyDescent="0.2"/>
    <row r="60" ht="19.5" customHeight="1" x14ac:dyDescent="0.2"/>
    <row r="61" ht="19.5" customHeight="1" x14ac:dyDescent="0.2"/>
    <row r="62" ht="19.5" customHeight="1" x14ac:dyDescent="0.2"/>
    <row r="63" ht="19.5" customHeight="1" x14ac:dyDescent="0.2"/>
    <row r="64" ht="19.5" customHeight="1" x14ac:dyDescent="0.2"/>
    <row r="65" ht="19.5" customHeight="1" x14ac:dyDescent="0.2"/>
    <row r="66" ht="19.5" customHeight="1" x14ac:dyDescent="0.2"/>
    <row r="67" ht="19.5" customHeight="1" x14ac:dyDescent="0.2"/>
    <row r="68" ht="19.5" customHeight="1" x14ac:dyDescent="0.2"/>
    <row r="69" ht="19.5" customHeight="1" x14ac:dyDescent="0.2"/>
    <row r="70" ht="19.5" customHeight="1" x14ac:dyDescent="0.2"/>
    <row r="71" ht="19.5" customHeight="1" x14ac:dyDescent="0.2"/>
    <row r="72" ht="19.5" customHeight="1" x14ac:dyDescent="0.2"/>
    <row r="73" ht="19.5" customHeight="1" x14ac:dyDescent="0.2"/>
    <row r="74" ht="19.5" customHeight="1" x14ac:dyDescent="0.2"/>
    <row r="75" ht="19.5" customHeight="1" x14ac:dyDescent="0.2"/>
  </sheetData>
  <mergeCells count="11">
    <mergeCell ref="A1:E1"/>
    <mergeCell ref="A38:B38"/>
    <mergeCell ref="C3:E3"/>
    <mergeCell ref="A2:E2"/>
    <mergeCell ref="D33:E33"/>
    <mergeCell ref="A3:B3"/>
    <mergeCell ref="A4:E4"/>
    <mergeCell ref="D32:E32"/>
    <mergeCell ref="A37:B37"/>
    <mergeCell ref="D37:E37"/>
    <mergeCell ref="A33:C33"/>
  </mergeCells>
  <pageMargins left="0.47244094488188981" right="0.27559055118110237" top="0.47244094488188981" bottom="0.43307086614173229" header="0.31496062992125984" footer="0.31496062992125984"/>
  <pageSetup paperSize="9" scale="8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9"/>
  <sheetViews>
    <sheetView view="pageBreakPreview" zoomScaleNormal="85" zoomScaleSheetLayoutView="100" workbookViewId="0">
      <selection activeCell="A18" sqref="A18:L18"/>
    </sheetView>
  </sheetViews>
  <sheetFormatPr baseColWidth="10" defaultColWidth="9.1640625" defaultRowHeight="18" x14ac:dyDescent="0.2"/>
  <cols>
    <col min="1" max="1" width="4.5" style="2" customWidth="1"/>
    <col min="2" max="2" width="22.33203125" style="2" customWidth="1"/>
    <col min="3" max="3" width="17.6640625" style="55" customWidth="1"/>
    <col min="4" max="4" width="17.5" style="2" customWidth="1"/>
    <col min="5" max="5" width="19.6640625" style="2" customWidth="1"/>
    <col min="6" max="6" width="16" style="2" customWidth="1"/>
    <col min="7" max="7" width="16.5" style="2" customWidth="1"/>
    <col min="8" max="8" width="17.33203125" style="2" customWidth="1"/>
    <col min="9" max="9" width="16.5" style="2" customWidth="1"/>
    <col min="10" max="10" width="17.6640625" style="2" customWidth="1"/>
    <col min="11" max="11" width="8.6640625" style="2" customWidth="1"/>
    <col min="12" max="12" width="9" style="2" customWidth="1"/>
    <col min="13" max="13" width="9.1640625" style="2" customWidth="1"/>
    <col min="14" max="14" width="23" style="2" customWidth="1"/>
    <col min="15" max="16384" width="9.1640625" style="2"/>
  </cols>
  <sheetData>
    <row r="1" spans="1:14" x14ac:dyDescent="0.2">
      <c r="A1" s="233" t="s">
        <v>128</v>
      </c>
      <c r="B1" s="233"/>
      <c r="C1" s="233"/>
      <c r="D1" s="233"/>
      <c r="E1" s="233"/>
      <c r="F1" s="233"/>
      <c r="G1" s="233"/>
      <c r="H1" s="233"/>
      <c r="I1" s="233"/>
      <c r="J1" s="233"/>
      <c r="K1" s="233"/>
      <c r="L1" s="233"/>
    </row>
    <row r="2" spans="1:14" ht="25.5" customHeight="1" x14ac:dyDescent="0.2">
      <c r="A2" s="267" t="str">
        <f>'Mẫu 02'!A2:E2</f>
        <v>(Ban hành kèm theo Thông tư số 91/2025/TT-BTC ngày 26/9/2025 của Bộ trưởng Bộ Tài chính)</v>
      </c>
      <c r="B2" s="267"/>
      <c r="C2" s="267"/>
      <c r="D2" s="267"/>
      <c r="E2" s="267"/>
      <c r="F2" s="267"/>
      <c r="G2" s="267"/>
      <c r="H2" s="267"/>
      <c r="I2" s="267"/>
      <c r="J2" s="267"/>
      <c r="K2" s="267"/>
      <c r="L2" s="267"/>
    </row>
    <row r="3" spans="1:14" ht="45.75" customHeight="1" x14ac:dyDescent="0.2">
      <c r="B3" s="239" t="s">
        <v>187</v>
      </c>
      <c r="C3" s="239"/>
      <c r="D3" s="239"/>
      <c r="E3" s="239"/>
      <c r="F3" s="33"/>
      <c r="G3" s="239" t="s">
        <v>82</v>
      </c>
      <c r="H3" s="239"/>
      <c r="I3" s="239"/>
      <c r="J3" s="239"/>
      <c r="K3" s="239"/>
      <c r="L3" s="239"/>
    </row>
    <row r="4" spans="1:14" ht="27.75" customHeight="1" x14ac:dyDescent="0.2">
      <c r="A4" s="268" t="s">
        <v>62</v>
      </c>
      <c r="B4" s="268"/>
      <c r="C4" s="268"/>
      <c r="D4" s="268"/>
      <c r="E4" s="268"/>
      <c r="F4" s="268"/>
      <c r="G4" s="268"/>
      <c r="H4" s="268"/>
      <c r="I4" s="268"/>
      <c r="J4" s="268"/>
      <c r="K4" s="268"/>
      <c r="L4" s="268"/>
    </row>
    <row r="5" spans="1:14" ht="23.25" customHeight="1" x14ac:dyDescent="0.2">
      <c r="A5" s="272" t="str">
        <f>'Mẫu 01'!A8:E8</f>
        <v>Tên dự án: Nạo vét tuyến kênh từ gốc đa Miếu Bà đến cống Bà Xoàng, thôn Phong Cầu 2, xã Kiến Minh</v>
      </c>
      <c r="B5" s="272"/>
      <c r="C5" s="272"/>
      <c r="D5" s="272"/>
      <c r="E5" s="272"/>
      <c r="F5" s="272"/>
      <c r="G5" s="272"/>
      <c r="H5" s="272"/>
      <c r="I5" s="272"/>
      <c r="J5" s="272"/>
      <c r="K5" s="272"/>
      <c r="L5" s="272"/>
    </row>
    <row r="6" spans="1:14" ht="18.75" customHeight="1" x14ac:dyDescent="0.2">
      <c r="A6" s="272" t="s">
        <v>92</v>
      </c>
      <c r="B6" s="272"/>
      <c r="C6" s="272"/>
      <c r="D6" s="272"/>
      <c r="E6" s="272"/>
      <c r="F6" s="272"/>
      <c r="G6" s="272"/>
      <c r="H6" s="272"/>
      <c r="I6" s="272"/>
      <c r="J6" s="272"/>
      <c r="K6" s="272"/>
      <c r="L6" s="272"/>
    </row>
    <row r="7" spans="1:14" ht="22.5" customHeight="1" x14ac:dyDescent="0.2">
      <c r="A7" s="272" t="str">
        <f>'Mẫu 01'!A10:E10</f>
        <v>Chủ đầu tư: Phòng Kinh tế xã Kiến Minh</v>
      </c>
      <c r="B7" s="272"/>
      <c r="C7" s="272"/>
      <c r="D7" s="272"/>
      <c r="E7" s="272"/>
      <c r="F7" s="272"/>
      <c r="G7" s="272"/>
      <c r="H7" s="272"/>
      <c r="I7" s="272"/>
      <c r="J7" s="272"/>
      <c r="K7" s="272"/>
      <c r="L7" s="272"/>
    </row>
    <row r="8" spans="1:14" ht="22.5" customHeight="1" x14ac:dyDescent="0.2">
      <c r="A8" s="272" t="s">
        <v>115</v>
      </c>
      <c r="B8" s="272"/>
      <c r="C8" s="272"/>
      <c r="D8" s="272"/>
      <c r="E8" s="272"/>
      <c r="F8" s="272"/>
      <c r="G8" s="272"/>
      <c r="H8" s="272"/>
      <c r="I8" s="272"/>
      <c r="J8" s="272"/>
      <c r="K8" s="272"/>
      <c r="L8" s="272"/>
    </row>
    <row r="9" spans="1:14" ht="22.5" customHeight="1" x14ac:dyDescent="0.2">
      <c r="A9" s="236" t="s">
        <v>43</v>
      </c>
      <c r="B9" s="237"/>
      <c r="C9" s="237"/>
      <c r="D9" s="237"/>
      <c r="E9" s="237"/>
      <c r="J9" s="277" t="s">
        <v>87</v>
      </c>
      <c r="K9" s="277"/>
      <c r="L9" s="277"/>
    </row>
    <row r="10" spans="1:14" s="51" customFormat="1" ht="24.75" customHeight="1" x14ac:dyDescent="0.15">
      <c r="A10" s="273" t="s">
        <v>14</v>
      </c>
      <c r="B10" s="273" t="s">
        <v>48</v>
      </c>
      <c r="C10" s="273" t="s">
        <v>16</v>
      </c>
      <c r="D10" s="273"/>
      <c r="E10" s="273"/>
      <c r="F10" s="273"/>
      <c r="G10" s="273" t="s">
        <v>116</v>
      </c>
      <c r="H10" s="273"/>
      <c r="I10" s="273"/>
      <c r="J10" s="273"/>
      <c r="K10" s="273" t="s">
        <v>33</v>
      </c>
      <c r="L10" s="269" t="s">
        <v>2</v>
      </c>
    </row>
    <row r="11" spans="1:14" s="51" customFormat="1" ht="24" customHeight="1" x14ac:dyDescent="0.15">
      <c r="A11" s="273"/>
      <c r="B11" s="273"/>
      <c r="C11" s="283" t="s">
        <v>47</v>
      </c>
      <c r="D11" s="273" t="s">
        <v>42</v>
      </c>
      <c r="E11" s="273"/>
      <c r="F11" s="273"/>
      <c r="G11" s="269" t="s">
        <v>47</v>
      </c>
      <c r="H11" s="274" t="s">
        <v>42</v>
      </c>
      <c r="I11" s="275"/>
      <c r="J11" s="276"/>
      <c r="K11" s="273"/>
      <c r="L11" s="270"/>
    </row>
    <row r="12" spans="1:14" s="51" customFormat="1" ht="51" x14ac:dyDescent="0.15">
      <c r="A12" s="273"/>
      <c r="B12" s="273"/>
      <c r="C12" s="283"/>
      <c r="D12" s="114" t="s">
        <v>0</v>
      </c>
      <c r="E12" s="114" t="s">
        <v>49</v>
      </c>
      <c r="F12" s="114" t="s">
        <v>17</v>
      </c>
      <c r="G12" s="271"/>
      <c r="H12" s="114" t="s">
        <v>0</v>
      </c>
      <c r="I12" s="114" t="s">
        <v>49</v>
      </c>
      <c r="J12" s="114" t="s">
        <v>17</v>
      </c>
      <c r="K12" s="273"/>
      <c r="L12" s="271"/>
    </row>
    <row r="13" spans="1:14" s="38" customFormat="1" ht="17" x14ac:dyDescent="0.2">
      <c r="A13" s="155">
        <v>1</v>
      </c>
      <c r="B13" s="155">
        <v>2</v>
      </c>
      <c r="C13" s="155">
        <v>3</v>
      </c>
      <c r="D13" s="156" t="s">
        <v>18</v>
      </c>
      <c r="E13" s="156">
        <v>5</v>
      </c>
      <c r="F13" s="155">
        <v>6</v>
      </c>
      <c r="G13" s="155">
        <v>7</v>
      </c>
      <c r="H13" s="155" t="s">
        <v>32</v>
      </c>
      <c r="I13" s="155">
        <v>9</v>
      </c>
      <c r="J13" s="155">
        <v>10</v>
      </c>
      <c r="K13" s="155" t="s">
        <v>57</v>
      </c>
      <c r="L13" s="155">
        <v>12</v>
      </c>
    </row>
    <row r="14" spans="1:14" s="39" customFormat="1" ht="30.75" customHeight="1" x14ac:dyDescent="0.2">
      <c r="A14" s="115">
        <v>1</v>
      </c>
      <c r="B14" s="116" t="s">
        <v>19</v>
      </c>
      <c r="C14" s="162">
        <f>C15</f>
        <v>1891333000</v>
      </c>
      <c r="D14" s="162">
        <f t="shared" ref="D14:F14" si="0">D16</f>
        <v>1891333000</v>
      </c>
      <c r="E14" s="162">
        <f t="shared" si="0"/>
        <v>1891333000</v>
      </c>
      <c r="F14" s="169">
        <f t="shared" si="0"/>
        <v>0</v>
      </c>
      <c r="G14" s="117"/>
      <c r="H14" s="117"/>
      <c r="I14" s="117"/>
      <c r="J14" s="117"/>
      <c r="K14" s="117"/>
      <c r="L14" s="117"/>
      <c r="N14" s="56"/>
    </row>
    <row r="15" spans="1:14" s="38" customFormat="1" ht="30.75" customHeight="1" x14ac:dyDescent="0.2">
      <c r="A15" s="202">
        <v>1</v>
      </c>
      <c r="B15" s="203" t="s">
        <v>186</v>
      </c>
      <c r="C15" s="121">
        <f>+D15</f>
        <v>1891333000</v>
      </c>
      <c r="D15" s="121">
        <f>D16</f>
        <v>1891333000</v>
      </c>
      <c r="E15" s="121">
        <f>E16</f>
        <v>1891333000</v>
      </c>
      <c r="F15" s="161">
        <f>F16</f>
        <v>0</v>
      </c>
      <c r="G15" s="119"/>
      <c r="H15" s="119"/>
      <c r="I15" s="119"/>
      <c r="J15" s="119"/>
      <c r="K15" s="119"/>
      <c r="L15" s="119"/>
      <c r="N15" s="204"/>
    </row>
    <row r="16" spans="1:14" s="39" customFormat="1" ht="17" x14ac:dyDescent="0.2">
      <c r="A16" s="115">
        <v>2</v>
      </c>
      <c r="B16" s="116" t="s">
        <v>58</v>
      </c>
      <c r="C16" s="162">
        <f>SUM(C17:C17)</f>
        <v>1891333000</v>
      </c>
      <c r="D16" s="168">
        <f>SUM(D17:D17)</f>
        <v>1891333000</v>
      </c>
      <c r="E16" s="168">
        <f>SUM(E17:E17)</f>
        <v>1891333000</v>
      </c>
      <c r="F16" s="169">
        <f>SUM(F17:F17)</f>
        <v>0</v>
      </c>
      <c r="G16" s="117"/>
      <c r="H16" s="117"/>
      <c r="I16" s="117"/>
      <c r="J16" s="117"/>
      <c r="K16" s="117"/>
      <c r="L16" s="120"/>
      <c r="N16" s="56"/>
    </row>
    <row r="17" spans="1:14" s="39" customFormat="1" ht="17" x14ac:dyDescent="0.2">
      <c r="A17" s="157" t="s">
        <v>88</v>
      </c>
      <c r="B17" s="118" t="s">
        <v>217</v>
      </c>
      <c r="C17" s="121">
        <f>+D17</f>
        <v>1891333000</v>
      </c>
      <c r="D17" s="161">
        <f>+E17+F17</f>
        <v>1891333000</v>
      </c>
      <c r="E17" s="160">
        <f>+'Mẫu 07'!E10</f>
        <v>1891333000</v>
      </c>
      <c r="F17" s="122">
        <v>0</v>
      </c>
      <c r="G17" s="122"/>
      <c r="H17" s="119"/>
      <c r="I17" s="119"/>
      <c r="J17" s="119"/>
      <c r="K17" s="117"/>
      <c r="L17" s="123"/>
      <c r="N17" s="58"/>
    </row>
    <row r="18" spans="1:14" ht="24" customHeight="1" x14ac:dyDescent="0.2">
      <c r="A18" s="237" t="s">
        <v>117</v>
      </c>
      <c r="B18" s="237"/>
      <c r="C18" s="237"/>
      <c r="D18" s="237"/>
      <c r="E18" s="237"/>
      <c r="F18" s="237"/>
      <c r="G18" s="237"/>
      <c r="H18" s="237"/>
      <c r="I18" s="237"/>
      <c r="J18" s="237"/>
      <c r="K18" s="237"/>
      <c r="L18" s="237"/>
    </row>
    <row r="19" spans="1:14" x14ac:dyDescent="0.2">
      <c r="A19" s="278" t="s">
        <v>44</v>
      </c>
      <c r="B19" s="278"/>
      <c r="C19" s="278"/>
      <c r="D19" s="278"/>
      <c r="E19" s="278"/>
      <c r="F19" s="278"/>
      <c r="G19" s="278"/>
      <c r="H19" s="278"/>
      <c r="I19" s="278"/>
      <c r="J19" s="278"/>
      <c r="K19" s="278"/>
      <c r="L19" s="278"/>
    </row>
    <row r="20" spans="1:14" x14ac:dyDescent="0.2">
      <c r="A20" s="61" t="s">
        <v>118</v>
      </c>
      <c r="B20" s="61"/>
      <c r="C20" s="61"/>
      <c r="D20" s="61"/>
      <c r="E20" s="61"/>
      <c r="F20" s="61"/>
      <c r="G20" s="61"/>
      <c r="H20" s="61"/>
      <c r="I20" s="61"/>
      <c r="J20" s="61"/>
      <c r="K20" s="61"/>
      <c r="L20" s="61"/>
    </row>
    <row r="21" spans="1:14" ht="16.5" customHeight="1" x14ac:dyDescent="0.2">
      <c r="A21" s="14" t="s">
        <v>89</v>
      </c>
    </row>
    <row r="22" spans="1:14" s="3" customFormat="1" ht="7.5" hidden="1" customHeight="1" x14ac:dyDescent="0.2">
      <c r="A22" s="252"/>
      <c r="B22" s="241"/>
      <c r="C22" s="57"/>
      <c r="D22" s="252"/>
      <c r="E22" s="252"/>
    </row>
    <row r="23" spans="1:14" s="3" customFormat="1" x14ac:dyDescent="0.2">
      <c r="A23" s="284" t="s">
        <v>169</v>
      </c>
      <c r="B23" s="284"/>
      <c r="C23" s="284"/>
      <c r="D23" s="284"/>
      <c r="E23" s="284"/>
      <c r="F23" s="284"/>
      <c r="G23" s="284" t="s">
        <v>169</v>
      </c>
      <c r="H23" s="284"/>
      <c r="I23" s="284"/>
      <c r="J23" s="284"/>
      <c r="K23" s="284"/>
      <c r="L23" s="284"/>
    </row>
    <row r="24" spans="1:14" s="38" customFormat="1" ht="26.25" customHeight="1" x14ac:dyDescent="0.2">
      <c r="A24" s="280" t="s">
        <v>20</v>
      </c>
      <c r="B24" s="281"/>
      <c r="C24" s="281"/>
      <c r="D24" s="281"/>
      <c r="E24" s="281"/>
      <c r="F24" s="282"/>
      <c r="G24" s="239" t="s">
        <v>119</v>
      </c>
      <c r="H24" s="240"/>
      <c r="I24" s="240"/>
      <c r="J24" s="240"/>
      <c r="K24" s="240"/>
      <c r="L24" s="240"/>
    </row>
    <row r="25" spans="1:14" ht="19.5" customHeight="1" x14ac:dyDescent="0.2">
      <c r="A25" s="279" t="s">
        <v>46</v>
      </c>
      <c r="B25" s="279"/>
      <c r="C25" s="279"/>
      <c r="D25" s="279"/>
      <c r="E25" s="279"/>
      <c r="F25" s="279"/>
      <c r="G25" s="279" t="s">
        <v>45</v>
      </c>
      <c r="H25" s="279"/>
      <c r="I25" s="279"/>
      <c r="J25" s="279"/>
      <c r="K25" s="279"/>
      <c r="L25" s="279"/>
    </row>
    <row r="26" spans="1:14" ht="58.5" customHeight="1" x14ac:dyDescent="0.2">
      <c r="D26" s="37"/>
    </row>
    <row r="27" spans="1:14" ht="43.5" customHeight="1" x14ac:dyDescent="0.2">
      <c r="A27" s="249"/>
      <c r="B27" s="249"/>
      <c r="C27" s="249"/>
      <c r="D27" s="249"/>
      <c r="E27" s="249"/>
      <c r="F27" s="249"/>
    </row>
    <row r="28" spans="1:14" ht="19.5" customHeight="1" x14ac:dyDescent="0.2"/>
    <row r="29" spans="1:14" ht="19.5" customHeight="1" x14ac:dyDescent="0.2"/>
    <row r="30" spans="1:14" ht="19.5" customHeight="1" x14ac:dyDescent="0.2"/>
    <row r="31" spans="1:14" ht="19.5" customHeight="1" x14ac:dyDescent="0.2"/>
    <row r="32" spans="1:14"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row r="47" ht="19.5" customHeight="1" x14ac:dyDescent="0.2"/>
    <row r="48"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row r="59" ht="19.5" customHeight="1" x14ac:dyDescent="0.2"/>
  </sheetData>
  <mergeCells count="32">
    <mergeCell ref="A27:F27"/>
    <mergeCell ref="A6:L6"/>
    <mergeCell ref="G10:J10"/>
    <mergeCell ref="A10:A12"/>
    <mergeCell ref="J9:L9"/>
    <mergeCell ref="A19:L19"/>
    <mergeCell ref="A25:F25"/>
    <mergeCell ref="G25:L25"/>
    <mergeCell ref="A18:L18"/>
    <mergeCell ref="A24:F24"/>
    <mergeCell ref="G24:L24"/>
    <mergeCell ref="C11:C12"/>
    <mergeCell ref="A23:F23"/>
    <mergeCell ref="G23:L23"/>
    <mergeCell ref="A22:B22"/>
    <mergeCell ref="D22:E22"/>
    <mergeCell ref="A1:L1"/>
    <mergeCell ref="A2:L2"/>
    <mergeCell ref="G3:L3"/>
    <mergeCell ref="A4:L4"/>
    <mergeCell ref="L10:L12"/>
    <mergeCell ref="B3:E3"/>
    <mergeCell ref="A5:L5"/>
    <mergeCell ref="A7:L7"/>
    <mergeCell ref="A8:L8"/>
    <mergeCell ref="A9:E9"/>
    <mergeCell ref="C10:F10"/>
    <mergeCell ref="K10:K12"/>
    <mergeCell ref="D11:F11"/>
    <mergeCell ref="B10:B12"/>
    <mergeCell ref="G11:G12"/>
    <mergeCell ref="H11:J11"/>
  </mergeCells>
  <pageMargins left="0.55000000000000004" right="0.16" top="0.22" bottom="0.2" header="0.2" footer="0.2"/>
  <pageSetup paperSize="9" scale="7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59"/>
  <sheetViews>
    <sheetView view="pageBreakPreview" topLeftCell="A6" zoomScale="85" zoomScaleNormal="85" zoomScaleSheetLayoutView="85" workbookViewId="0">
      <selection activeCell="F12" sqref="F12"/>
    </sheetView>
  </sheetViews>
  <sheetFormatPr baseColWidth="10" defaultColWidth="9.1640625" defaultRowHeight="18" x14ac:dyDescent="0.2"/>
  <cols>
    <col min="1" max="1" width="5.1640625" style="2" customWidth="1"/>
    <col min="2" max="2" width="35.6640625" style="2" customWidth="1"/>
    <col min="3" max="3" width="21.5" style="2" customWidth="1"/>
    <col min="4" max="4" width="20.5" style="2" customWidth="1"/>
    <col min="5" max="5" width="19.5" style="2" customWidth="1"/>
    <col min="6" max="6" width="18.6640625" style="2" customWidth="1"/>
    <col min="7" max="7" width="30" style="2" hidden="1" customWidth="1"/>
    <col min="8" max="8" width="27.5" style="2" customWidth="1"/>
    <col min="9" max="10" width="9.1640625" style="2"/>
    <col min="11" max="11" width="14.5" style="2" customWidth="1"/>
    <col min="12" max="16384" width="9.1640625" style="2"/>
  </cols>
  <sheetData>
    <row r="1" spans="1:16" x14ac:dyDescent="0.2">
      <c r="A1" s="288" t="s">
        <v>129</v>
      </c>
      <c r="B1" s="288"/>
      <c r="C1" s="288"/>
      <c r="D1" s="288"/>
      <c r="E1" s="288"/>
      <c r="F1" s="288"/>
      <c r="G1" s="88"/>
      <c r="H1" s="1"/>
      <c r="I1" s="1"/>
      <c r="J1" s="1"/>
      <c r="K1" s="1"/>
      <c r="L1" s="1"/>
      <c r="M1" s="1"/>
      <c r="N1" s="1"/>
      <c r="O1" s="1"/>
      <c r="P1" s="1"/>
    </row>
    <row r="2" spans="1:16" ht="28.5" customHeight="1" x14ac:dyDescent="0.2">
      <c r="A2" s="285" t="str">
        <f>'Mẫu 01'!A2:E2</f>
        <v>(Ban hành kèm theo Thông tư số 91/2025/TT-BTC ngày 26/9/2025 của Bộ trưởng Bộ Tài chính)</v>
      </c>
      <c r="B2" s="285"/>
      <c r="C2" s="285"/>
      <c r="D2" s="285"/>
      <c r="E2" s="285"/>
      <c r="F2" s="285"/>
      <c r="G2" s="89"/>
      <c r="H2" s="50"/>
      <c r="I2" s="50"/>
      <c r="J2" s="50"/>
      <c r="K2" s="50"/>
    </row>
    <row r="3" spans="1:16" ht="58.5" customHeight="1" x14ac:dyDescent="0.2">
      <c r="A3" s="290"/>
      <c r="B3" s="290"/>
      <c r="C3" s="290"/>
      <c r="D3" s="290"/>
      <c r="E3" s="290"/>
      <c r="F3" s="290"/>
      <c r="G3" s="90"/>
    </row>
    <row r="4" spans="1:16" ht="26.25" customHeight="1" x14ac:dyDescent="0.2">
      <c r="A4" s="287" t="s">
        <v>59</v>
      </c>
      <c r="B4" s="287"/>
      <c r="C4" s="287"/>
      <c r="D4" s="287"/>
      <c r="E4" s="287"/>
      <c r="F4" s="287"/>
      <c r="G4" s="90"/>
    </row>
    <row r="5" spans="1:16" ht="17.25" customHeight="1" x14ac:dyDescent="0.2">
      <c r="A5" s="91"/>
      <c r="B5" s="91"/>
      <c r="C5" s="91"/>
      <c r="D5" s="91"/>
      <c r="E5" s="289" t="s">
        <v>87</v>
      </c>
      <c r="F5" s="289"/>
      <c r="G5" s="92"/>
      <c r="H5" s="52"/>
    </row>
    <row r="6" spans="1:16" ht="139.5" customHeight="1" x14ac:dyDescent="0.2">
      <c r="A6" s="93" t="s">
        <v>21</v>
      </c>
      <c r="B6" s="93" t="s">
        <v>22</v>
      </c>
      <c r="C6" s="94" t="s">
        <v>120</v>
      </c>
      <c r="D6" s="94" t="s">
        <v>121</v>
      </c>
      <c r="E6" s="95" t="s">
        <v>23</v>
      </c>
      <c r="F6" s="96" t="s">
        <v>50</v>
      </c>
      <c r="G6" s="90"/>
    </row>
    <row r="7" spans="1:16" s="47" customFormat="1" ht="21" customHeight="1" x14ac:dyDescent="0.2">
      <c r="A7" s="97">
        <v>1</v>
      </c>
      <c r="B7" s="97">
        <f>A7+1</f>
        <v>2</v>
      </c>
      <c r="C7" s="97">
        <f t="shared" ref="C7:F7" si="0">B7+1</f>
        <v>3</v>
      </c>
      <c r="D7" s="97">
        <f t="shared" si="0"/>
        <v>4</v>
      </c>
      <c r="E7" s="97">
        <f t="shared" si="0"/>
        <v>5</v>
      </c>
      <c r="F7" s="97">
        <f t="shared" si="0"/>
        <v>6</v>
      </c>
      <c r="G7" s="98"/>
    </row>
    <row r="8" spans="1:16" ht="30" customHeight="1" x14ac:dyDescent="0.2">
      <c r="A8" s="99"/>
      <c r="B8" s="100" t="s">
        <v>0</v>
      </c>
      <c r="C8" s="101">
        <f>ROUND((C9+C10+C11+C15+C20),0)</f>
        <v>2580982000</v>
      </c>
      <c r="D8" s="101">
        <f>ROUND((D9+D10+D11+D15+D20),0)</f>
        <v>2580982000</v>
      </c>
      <c r="E8" s="101">
        <f>ROUND((E9+E10+E11+E15+E20),0)</f>
        <v>2517793000</v>
      </c>
      <c r="F8" s="102"/>
      <c r="G8" s="103">
        <f>E8-D8</f>
        <v>-63189000</v>
      </c>
      <c r="H8" s="37"/>
    </row>
    <row r="9" spans="1:16" ht="39" customHeight="1" x14ac:dyDescent="0.2">
      <c r="A9" s="104" t="s">
        <v>6</v>
      </c>
      <c r="B9" s="143" t="s">
        <v>103</v>
      </c>
      <c r="C9" s="83">
        <v>1990945000</v>
      </c>
      <c r="D9" s="83">
        <f>C9</f>
        <v>1990945000</v>
      </c>
      <c r="E9" s="83">
        <v>1989754000</v>
      </c>
      <c r="F9" s="184"/>
      <c r="G9" s="103" t="e">
        <f>E8-#REF!</f>
        <v>#REF!</v>
      </c>
    </row>
    <row r="10" spans="1:16" ht="37.5" customHeight="1" x14ac:dyDescent="0.2">
      <c r="A10" s="104" t="s">
        <v>8</v>
      </c>
      <c r="B10" s="106" t="s">
        <v>25</v>
      </c>
      <c r="C10" s="83">
        <v>65073000</v>
      </c>
      <c r="D10" s="105">
        <f>C10</f>
        <v>65073000</v>
      </c>
      <c r="E10" s="163">
        <v>65073000</v>
      </c>
      <c r="F10" s="200"/>
      <c r="G10" s="103"/>
      <c r="H10" s="37"/>
      <c r="K10" s="53"/>
    </row>
    <row r="11" spans="1:16" ht="30" customHeight="1" x14ac:dyDescent="0.2">
      <c r="A11" s="104" t="s">
        <v>9</v>
      </c>
      <c r="B11" s="106" t="s">
        <v>122</v>
      </c>
      <c r="C11" s="83">
        <f>ROUND((SUM(C12:C14)),0)</f>
        <v>425964000</v>
      </c>
      <c r="D11" s="83">
        <f>ROUND((SUM(D12:D14)),0)</f>
        <v>425964000</v>
      </c>
      <c r="E11" s="83">
        <f>ROUND((SUM(E12:E14)),0)</f>
        <v>425964000</v>
      </c>
      <c r="F11" s="201"/>
      <c r="G11" s="103">
        <f>E9-D9</f>
        <v>-1191000</v>
      </c>
    </row>
    <row r="12" spans="1:16" ht="42.75" customHeight="1" x14ac:dyDescent="0.2">
      <c r="A12" s="84">
        <v>1</v>
      </c>
      <c r="B12" s="85" t="s">
        <v>155</v>
      </c>
      <c r="C12" s="86">
        <v>365130000</v>
      </c>
      <c r="D12" s="86">
        <f t="shared" ref="D12:D14" si="1">C12</f>
        <v>365130000</v>
      </c>
      <c r="E12" s="86">
        <v>365130000</v>
      </c>
      <c r="F12" s="201"/>
      <c r="G12" s="103"/>
      <c r="J12" s="2">
        <v>348701000</v>
      </c>
      <c r="K12" s="37">
        <f t="shared" ref="K12:K14" si="2">J12-E12</f>
        <v>-16429000</v>
      </c>
    </row>
    <row r="13" spans="1:16" ht="32.25" customHeight="1" x14ac:dyDescent="0.2">
      <c r="A13" s="84">
        <v>2</v>
      </c>
      <c r="B13" s="85" t="s">
        <v>156</v>
      </c>
      <c r="C13" s="86">
        <v>7631000</v>
      </c>
      <c r="D13" s="86">
        <f t="shared" si="1"/>
        <v>7631000</v>
      </c>
      <c r="E13" s="86">
        <v>7631000</v>
      </c>
      <c r="F13" s="201"/>
      <c r="G13" s="103" t="s">
        <v>91</v>
      </c>
      <c r="J13" s="2">
        <v>37689000</v>
      </c>
      <c r="K13" s="37">
        <f t="shared" si="2"/>
        <v>30058000</v>
      </c>
    </row>
    <row r="14" spans="1:16" ht="42.75" customHeight="1" x14ac:dyDescent="0.2">
      <c r="A14" s="84">
        <v>3</v>
      </c>
      <c r="B14" s="85" t="s">
        <v>90</v>
      </c>
      <c r="C14" s="86">
        <v>53203000</v>
      </c>
      <c r="D14" s="86">
        <f t="shared" si="1"/>
        <v>53203000</v>
      </c>
      <c r="E14" s="86">
        <v>53203000</v>
      </c>
      <c r="F14" s="184"/>
      <c r="G14" s="103" t="s">
        <v>96</v>
      </c>
      <c r="H14" s="37" t="e">
        <f>#REF!-E14</f>
        <v>#REF!</v>
      </c>
      <c r="J14" s="2">
        <v>650228000</v>
      </c>
      <c r="K14" s="37">
        <f t="shared" si="2"/>
        <v>597025000</v>
      </c>
    </row>
    <row r="15" spans="1:16" ht="30" customHeight="1" x14ac:dyDescent="0.2">
      <c r="A15" s="104" t="s">
        <v>55</v>
      </c>
      <c r="B15" s="106" t="s">
        <v>3</v>
      </c>
      <c r="C15" s="83">
        <f>ROUND((SUM(C16:C19)),0)</f>
        <v>37004000</v>
      </c>
      <c r="D15" s="83">
        <f>ROUND((SUM(D16:D19)),0)</f>
        <v>37004000</v>
      </c>
      <c r="E15" s="83">
        <f>ROUND((SUM(E16:E19)),-3)</f>
        <v>37002000</v>
      </c>
      <c r="F15" s="184"/>
      <c r="G15" s="103"/>
    </row>
    <row r="16" spans="1:16" ht="37.5" customHeight="1" x14ac:dyDescent="0.2">
      <c r="A16" s="84">
        <v>1</v>
      </c>
      <c r="B16" s="85" t="s">
        <v>182</v>
      </c>
      <c r="C16" s="86">
        <v>2294000</v>
      </c>
      <c r="D16" s="86">
        <f>+C16</f>
        <v>2294000</v>
      </c>
      <c r="E16" s="86">
        <v>2293000</v>
      </c>
      <c r="F16" s="184"/>
      <c r="G16" s="103"/>
    </row>
    <row r="17" spans="1:7" ht="37.5" customHeight="1" x14ac:dyDescent="0.2">
      <c r="A17" s="84">
        <v>2</v>
      </c>
      <c r="B17" s="85" t="s">
        <v>183</v>
      </c>
      <c r="C17" s="86">
        <v>2218000</v>
      </c>
      <c r="D17" s="86">
        <f t="shared" ref="D17:E19" si="3">+C17</f>
        <v>2218000</v>
      </c>
      <c r="E17" s="86">
        <v>2217000</v>
      </c>
      <c r="F17" s="184"/>
      <c r="G17" s="103"/>
    </row>
    <row r="18" spans="1:7" ht="37.5" customHeight="1" x14ac:dyDescent="0.2">
      <c r="A18" s="84">
        <v>3</v>
      </c>
      <c r="B18" s="85" t="s">
        <v>184</v>
      </c>
      <c r="C18" s="86">
        <v>7006000</v>
      </c>
      <c r="D18" s="86">
        <f t="shared" si="3"/>
        <v>7006000</v>
      </c>
      <c r="E18" s="86">
        <f t="shared" si="3"/>
        <v>7006000</v>
      </c>
      <c r="F18" s="184"/>
      <c r="G18" s="103"/>
    </row>
    <row r="19" spans="1:7" ht="41.25" customHeight="1" x14ac:dyDescent="0.2">
      <c r="A19" s="84">
        <v>4</v>
      </c>
      <c r="B19" s="85" t="s">
        <v>185</v>
      </c>
      <c r="C19" s="86">
        <v>25486000</v>
      </c>
      <c r="D19" s="86">
        <f t="shared" si="3"/>
        <v>25486000</v>
      </c>
      <c r="E19" s="86">
        <f t="shared" si="3"/>
        <v>25486000</v>
      </c>
      <c r="F19" s="184"/>
      <c r="G19" s="103"/>
    </row>
    <row r="20" spans="1:7" s="1" customFormat="1" ht="30" customHeight="1" x14ac:dyDescent="0.2">
      <c r="A20" s="107" t="s">
        <v>123</v>
      </c>
      <c r="B20" s="108" t="s">
        <v>124</v>
      </c>
      <c r="C20" s="87">
        <v>61996000</v>
      </c>
      <c r="D20" s="109">
        <f>C20</f>
        <v>61996000</v>
      </c>
      <c r="E20" s="87">
        <v>0</v>
      </c>
      <c r="F20" s="144"/>
      <c r="G20" s="103"/>
    </row>
    <row r="21" spans="1:7" ht="30.75" customHeight="1" x14ac:dyDescent="0.2">
      <c r="A21" s="110"/>
      <c r="B21" s="111"/>
      <c r="C21" s="286" t="s">
        <v>168</v>
      </c>
      <c r="D21" s="286"/>
      <c r="E21" s="286"/>
      <c r="F21" s="286"/>
      <c r="G21" s="112"/>
    </row>
    <row r="22" spans="1:7" s="42" customFormat="1" ht="97.5" customHeight="1" x14ac:dyDescent="0.2">
      <c r="A22" s="292" t="s">
        <v>71</v>
      </c>
      <c r="B22" s="292"/>
      <c r="C22" s="292"/>
      <c r="D22" s="292" t="s">
        <v>164</v>
      </c>
      <c r="E22" s="292"/>
      <c r="F22" s="292"/>
      <c r="G22" s="113"/>
    </row>
    <row r="23" spans="1:7" s="1" customFormat="1" ht="31.5" customHeight="1" x14ac:dyDescent="0.2">
      <c r="A23" s="249"/>
      <c r="B23" s="249"/>
      <c r="E23" s="291"/>
      <c r="F23" s="291"/>
    </row>
    <row r="24" spans="1:7" ht="19.5" customHeight="1" x14ac:dyDescent="0.2"/>
    <row r="25" spans="1:7" ht="19.5" customHeight="1" x14ac:dyDescent="0.2">
      <c r="A25" s="249"/>
      <c r="B25" s="249"/>
      <c r="C25" s="249"/>
      <c r="D25" s="249"/>
    </row>
    <row r="26" spans="1:7" ht="19.5" customHeight="1" x14ac:dyDescent="0.2"/>
    <row r="27" spans="1:7" ht="19.5" customHeight="1" x14ac:dyDescent="0.2"/>
    <row r="28" spans="1:7" ht="19.5" customHeight="1" x14ac:dyDescent="0.2"/>
    <row r="29" spans="1:7" ht="19.5" customHeight="1" x14ac:dyDescent="0.2"/>
    <row r="30" spans="1:7" ht="19.5" customHeight="1" x14ac:dyDescent="0.2"/>
    <row r="31" spans="1:7" ht="19.5" customHeight="1" x14ac:dyDescent="0.2"/>
    <row r="32" spans="1:7"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row r="47" ht="19.5" customHeight="1" x14ac:dyDescent="0.2"/>
    <row r="48"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row r="59" ht="19.5" customHeight="1" x14ac:dyDescent="0.2"/>
  </sheetData>
  <mergeCells count="12">
    <mergeCell ref="A2:F2"/>
    <mergeCell ref="C21:F21"/>
    <mergeCell ref="A4:F4"/>
    <mergeCell ref="A1:F1"/>
    <mergeCell ref="A25:B25"/>
    <mergeCell ref="C25:D25"/>
    <mergeCell ref="E5:F5"/>
    <mergeCell ref="A3:F3"/>
    <mergeCell ref="A23:B23"/>
    <mergeCell ref="E23:F23"/>
    <mergeCell ref="D22:F22"/>
    <mergeCell ref="A22:C22"/>
  </mergeCells>
  <pageMargins left="0.38" right="0.23622047244094499" top="0.47244094488188998" bottom="0.43307086614173201" header="0.31496062992126" footer="0.31496062992126"/>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46"/>
  <sheetViews>
    <sheetView view="pageBreakPreview" zoomScale="85" zoomScaleNormal="85" zoomScaleSheetLayoutView="85" workbookViewId="0">
      <selection activeCell="G7" sqref="G7"/>
    </sheetView>
  </sheetViews>
  <sheetFormatPr baseColWidth="10" defaultColWidth="9.1640625" defaultRowHeight="18" x14ac:dyDescent="0.2"/>
  <cols>
    <col min="1" max="1" width="5.6640625" style="2" customWidth="1"/>
    <col min="2" max="2" width="32.6640625" style="2" customWidth="1"/>
    <col min="3" max="4" width="9.83203125" style="2" customWidth="1"/>
    <col min="5" max="5" width="16.33203125" style="2" customWidth="1"/>
    <col min="6" max="6" width="16.5" style="2" customWidth="1"/>
    <col min="7" max="7" width="14.5" style="2" customWidth="1"/>
    <col min="8" max="8" width="25" style="2" customWidth="1"/>
    <col min="9" max="9" width="15.83203125" style="2" customWidth="1"/>
    <col min="10" max="16384" width="9.1640625" style="2"/>
  </cols>
  <sheetData>
    <row r="1" spans="1:12" x14ac:dyDescent="0.2">
      <c r="A1" s="293" t="s">
        <v>125</v>
      </c>
      <c r="B1" s="293"/>
      <c r="C1" s="293"/>
      <c r="D1" s="293"/>
      <c r="E1" s="293"/>
      <c r="F1" s="293"/>
      <c r="G1" s="293"/>
      <c r="H1" s="293"/>
      <c r="I1" s="293"/>
    </row>
    <row r="2" spans="1:12" ht="27" customHeight="1" x14ac:dyDescent="0.2">
      <c r="A2" s="267" t="str">
        <f>'Mẫu 04'!A2:F2</f>
        <v>(Ban hành kèm theo Thông tư số 91/2025/TT-BTC ngày 26/9/2025 của Bộ trưởng Bộ Tài chính)</v>
      </c>
      <c r="B2" s="267"/>
      <c r="C2" s="267"/>
      <c r="D2" s="267"/>
      <c r="E2" s="267"/>
      <c r="F2" s="267"/>
      <c r="G2" s="267"/>
      <c r="H2" s="267"/>
      <c r="I2" s="267"/>
      <c r="J2" s="50"/>
      <c r="K2" s="50"/>
      <c r="L2" s="50"/>
    </row>
    <row r="3" spans="1:12" ht="48.75" customHeight="1" x14ac:dyDescent="0.2">
      <c r="A3" s="239" t="s">
        <v>187</v>
      </c>
      <c r="B3" s="239"/>
      <c r="C3" s="239"/>
      <c r="D3" s="239"/>
      <c r="E3" s="294" t="s">
        <v>82</v>
      </c>
      <c r="F3" s="294"/>
      <c r="G3" s="294"/>
      <c r="H3" s="294"/>
    </row>
    <row r="4" spans="1:12" ht="13.5" customHeight="1" x14ac:dyDescent="0.2"/>
    <row r="5" spans="1:12" ht="41.25" customHeight="1" x14ac:dyDescent="0.2">
      <c r="A5" s="239" t="s">
        <v>130</v>
      </c>
      <c r="B5" s="239"/>
      <c r="C5" s="239"/>
      <c r="D5" s="239"/>
      <c r="E5" s="239"/>
      <c r="F5" s="239"/>
      <c r="G5" s="239"/>
      <c r="H5" s="239"/>
      <c r="I5" s="239"/>
    </row>
    <row r="6" spans="1:12" ht="84" customHeight="1" x14ac:dyDescent="0.2">
      <c r="A6" s="11" t="s">
        <v>14</v>
      </c>
      <c r="B6" s="11" t="s">
        <v>131</v>
      </c>
      <c r="C6" s="11" t="s">
        <v>28</v>
      </c>
      <c r="D6" s="11" t="s">
        <v>29</v>
      </c>
      <c r="E6" s="11" t="s">
        <v>79</v>
      </c>
      <c r="F6" s="11" t="s">
        <v>86</v>
      </c>
      <c r="G6" s="11" t="s">
        <v>132</v>
      </c>
      <c r="H6" s="11" t="s">
        <v>56</v>
      </c>
      <c r="I6" s="11" t="s">
        <v>133</v>
      </c>
    </row>
    <row r="7" spans="1:12" ht="132.75" customHeight="1" x14ac:dyDescent="0.2">
      <c r="A7" s="12">
        <v>1</v>
      </c>
      <c r="B7" s="22" t="str">
        <f>'Mẫu 01'!G8</f>
        <v>Tên dự án: Nạo vét tuyến kênh từ gốc đa Miếu Bà đến cống Bà Xoàng, thôn Phong Cầu 2, xã Kiến Minh</v>
      </c>
      <c r="C7" s="18" t="s">
        <v>85</v>
      </c>
      <c r="D7" s="19">
        <v>1</v>
      </c>
      <c r="E7" s="20">
        <f>'Mẫu 04'!E8</f>
        <v>2517793000</v>
      </c>
      <c r="F7" s="21">
        <f>E7*D7</f>
        <v>2517793000</v>
      </c>
      <c r="G7" s="218" t="s">
        <v>226</v>
      </c>
      <c r="H7" s="46" t="s">
        <v>186</v>
      </c>
      <c r="I7" s="185" t="s">
        <v>180</v>
      </c>
    </row>
    <row r="8" spans="1:12" ht="39" customHeight="1" x14ac:dyDescent="0.2">
      <c r="A8" s="26"/>
      <c r="B8" s="28"/>
      <c r="C8" s="29"/>
      <c r="D8" s="30"/>
      <c r="E8" s="31"/>
      <c r="F8" s="32"/>
      <c r="G8" s="295" t="s">
        <v>168</v>
      </c>
      <c r="H8" s="295"/>
      <c r="I8" s="295"/>
    </row>
    <row r="9" spans="1:12" s="3" customFormat="1" ht="54" customHeight="1" x14ac:dyDescent="0.2">
      <c r="A9" s="239" t="s">
        <v>26</v>
      </c>
      <c r="B9" s="239"/>
      <c r="C9" s="239"/>
      <c r="D9" s="239"/>
      <c r="E9" s="16"/>
      <c r="F9" s="16"/>
      <c r="G9" s="247" t="s">
        <v>163</v>
      </c>
      <c r="H9" s="247"/>
      <c r="I9" s="247"/>
    </row>
    <row r="10" spans="1:12" ht="36.75" customHeight="1" x14ac:dyDescent="0.2"/>
    <row r="11" spans="1:12" ht="26.25" customHeight="1" x14ac:dyDescent="0.2">
      <c r="F11" s="2" t="s">
        <v>34</v>
      </c>
    </row>
    <row r="12" spans="1:12" s="1" customFormat="1" ht="19.5" customHeight="1" x14ac:dyDescent="0.2">
      <c r="A12" s="249"/>
      <c r="B12" s="249"/>
      <c r="C12" s="249"/>
      <c r="D12" s="249"/>
      <c r="E12" s="249"/>
      <c r="F12" s="249"/>
      <c r="G12" s="205"/>
      <c r="H12" s="291"/>
      <c r="I12" s="249"/>
    </row>
    <row r="13" spans="1:12" ht="19.5" customHeight="1" x14ac:dyDescent="0.2"/>
    <row r="14" spans="1:12" ht="19.5" customHeight="1" x14ac:dyDescent="0.2"/>
    <row r="15" spans="1:12" ht="19.5" customHeight="1" x14ac:dyDescent="0.2"/>
    <row r="16" spans="1:12" ht="19.5" customHeight="1" x14ac:dyDescent="0.2"/>
    <row r="17" ht="19.5" customHeight="1" x14ac:dyDescent="0.2"/>
    <row r="18" ht="19.5" customHeight="1" x14ac:dyDescent="0.2"/>
    <row r="19" ht="19.5" customHeight="1" x14ac:dyDescent="0.2"/>
    <row r="20" ht="19.5" customHeight="1" x14ac:dyDescent="0.2"/>
    <row r="21" ht="19.5" customHeight="1" x14ac:dyDescent="0.2"/>
    <row r="22" ht="19.5" customHeight="1" x14ac:dyDescent="0.2"/>
    <row r="23" ht="19.5" customHeight="1" x14ac:dyDescent="0.2"/>
    <row r="24" ht="19.5" customHeight="1" x14ac:dyDescent="0.2"/>
    <row r="25" ht="19.5" customHeight="1" x14ac:dyDescent="0.2"/>
    <row r="26" ht="19.5" customHeight="1" x14ac:dyDescent="0.2"/>
    <row r="27" ht="19.5" customHeight="1" x14ac:dyDescent="0.2"/>
    <row r="28" ht="19.5" customHeight="1" x14ac:dyDescent="0.2"/>
    <row r="29" ht="19.5" customHeight="1" x14ac:dyDescent="0.2"/>
    <row r="30" ht="19.5" customHeight="1" x14ac:dyDescent="0.2"/>
    <row r="31" ht="19.5" customHeight="1" x14ac:dyDescent="0.2"/>
    <row r="32"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sheetData>
  <mergeCells count="11">
    <mergeCell ref="A1:I1"/>
    <mergeCell ref="A12:B12"/>
    <mergeCell ref="C12:F12"/>
    <mergeCell ref="E3:H3"/>
    <mergeCell ref="A2:I2"/>
    <mergeCell ref="A5:I5"/>
    <mergeCell ref="G8:I8"/>
    <mergeCell ref="H12:I12"/>
    <mergeCell ref="G9:I9"/>
    <mergeCell ref="A9:D9"/>
    <mergeCell ref="A3:D3"/>
  </mergeCells>
  <pageMargins left="1.1399999999999999" right="0.46" top="0.47244094488188981" bottom="0.43307086614173229" header="0.31496062992125984" footer="0.31496062992125984"/>
  <pageSetup paperSize="9" scale="83"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52"/>
  <sheetViews>
    <sheetView view="pageBreakPreview" zoomScale="85" zoomScaleNormal="85" zoomScaleSheetLayoutView="85" workbookViewId="0">
      <selection activeCell="E11" sqref="E11"/>
    </sheetView>
  </sheetViews>
  <sheetFormatPr baseColWidth="10" defaultColWidth="9.1640625" defaultRowHeight="18" x14ac:dyDescent="0.2"/>
  <cols>
    <col min="1" max="1" width="7.5" style="2" customWidth="1"/>
    <col min="2" max="2" width="66" style="2" customWidth="1"/>
    <col min="3" max="3" width="13.5" style="2" customWidth="1"/>
    <col min="4" max="6" width="17" style="2" customWidth="1"/>
    <col min="7" max="7" width="21.1640625" style="2" customWidth="1"/>
    <col min="8" max="16384" width="9.1640625" style="2"/>
  </cols>
  <sheetData>
    <row r="1" spans="1:7" x14ac:dyDescent="0.2">
      <c r="A1" s="293" t="s">
        <v>134</v>
      </c>
      <c r="B1" s="293"/>
      <c r="C1" s="293"/>
      <c r="D1" s="293"/>
      <c r="E1" s="293"/>
      <c r="F1" s="293"/>
      <c r="G1" s="293"/>
    </row>
    <row r="2" spans="1:7" ht="21.75" customHeight="1" x14ac:dyDescent="0.2">
      <c r="A2" s="238" t="str">
        <f>'Mẫu 05'!A2:I2</f>
        <v>(Ban hành kèm theo Thông tư số 91/2025/TT-BTC ngày 26/9/2025 của Bộ trưởng Bộ Tài chính)</v>
      </c>
      <c r="B2" s="238"/>
      <c r="C2" s="238"/>
      <c r="D2" s="238"/>
      <c r="E2" s="238"/>
      <c r="F2" s="238"/>
      <c r="G2" s="238"/>
    </row>
    <row r="3" spans="1:7" ht="44.25" customHeight="1" x14ac:dyDescent="0.2">
      <c r="A3" s="239" t="s">
        <v>187</v>
      </c>
      <c r="B3" s="239"/>
      <c r="C3" s="239"/>
      <c r="D3" s="239" t="s">
        <v>82</v>
      </c>
      <c r="E3" s="239"/>
      <c r="F3" s="239"/>
      <c r="G3" s="239"/>
    </row>
    <row r="4" spans="1:7" ht="9" customHeight="1" x14ac:dyDescent="0.2"/>
    <row r="5" spans="1:7" ht="41.25" customHeight="1" x14ac:dyDescent="0.2">
      <c r="A5" s="239" t="s">
        <v>135</v>
      </c>
      <c r="B5" s="239"/>
      <c r="C5" s="239"/>
      <c r="D5" s="239"/>
      <c r="E5" s="239"/>
      <c r="F5" s="239"/>
      <c r="G5" s="239"/>
    </row>
    <row r="6" spans="1:7" x14ac:dyDescent="0.2">
      <c r="A6" s="15"/>
      <c r="B6" s="15"/>
      <c r="C6" s="15"/>
      <c r="D6" s="15"/>
      <c r="E6" s="15"/>
      <c r="F6" s="15"/>
      <c r="G6" s="15"/>
    </row>
    <row r="7" spans="1:7" ht="66.75" customHeight="1" x14ac:dyDescent="0.2">
      <c r="A7" s="11" t="s">
        <v>14</v>
      </c>
      <c r="B7" s="11" t="s">
        <v>51</v>
      </c>
      <c r="C7" s="11" t="s">
        <v>60</v>
      </c>
      <c r="D7" s="11" t="s">
        <v>29</v>
      </c>
      <c r="E7" s="11" t="s">
        <v>79</v>
      </c>
      <c r="F7" s="11" t="s">
        <v>80</v>
      </c>
      <c r="G7" s="11" t="s">
        <v>81</v>
      </c>
    </row>
    <row r="8" spans="1:7" ht="30" customHeight="1" x14ac:dyDescent="0.2">
      <c r="A8" s="11" t="s">
        <v>6</v>
      </c>
      <c r="B8" s="54" t="s">
        <v>136</v>
      </c>
      <c r="C8" s="11"/>
      <c r="D8" s="11"/>
      <c r="E8" s="11"/>
      <c r="F8" s="11"/>
      <c r="G8" s="11"/>
    </row>
    <row r="9" spans="1:7" x14ac:dyDescent="0.2">
      <c r="A9" s="12">
        <v>1</v>
      </c>
      <c r="B9" s="145" t="s">
        <v>15</v>
      </c>
      <c r="C9" s="17"/>
      <c r="D9" s="17"/>
      <c r="E9" s="17"/>
      <c r="F9" s="13"/>
      <c r="G9" s="17"/>
    </row>
    <row r="10" spans="1:7" x14ac:dyDescent="0.2">
      <c r="A10" s="12">
        <v>2</v>
      </c>
      <c r="B10" s="22" t="s">
        <v>15</v>
      </c>
      <c r="C10" s="18"/>
      <c r="D10" s="19"/>
      <c r="E10" s="19"/>
      <c r="F10" s="20"/>
      <c r="G10" s="21"/>
    </row>
    <row r="11" spans="1:7" s="1" customFormat="1" x14ac:dyDescent="0.2">
      <c r="A11" s="149" t="s">
        <v>8</v>
      </c>
      <c r="B11" s="150" t="s">
        <v>137</v>
      </c>
      <c r="C11" s="151"/>
      <c r="D11" s="152"/>
      <c r="E11" s="152"/>
      <c r="F11" s="153"/>
      <c r="G11" s="154"/>
    </row>
    <row r="12" spans="1:7" x14ac:dyDescent="0.2">
      <c r="A12" s="12">
        <v>1</v>
      </c>
      <c r="B12" s="145" t="s">
        <v>15</v>
      </c>
      <c r="C12" s="18"/>
      <c r="D12" s="19"/>
      <c r="E12" s="19"/>
      <c r="F12" s="20"/>
      <c r="G12" s="21"/>
    </row>
    <row r="13" spans="1:7" x14ac:dyDescent="0.2">
      <c r="A13" s="12">
        <v>2</v>
      </c>
      <c r="B13" s="22" t="s">
        <v>15</v>
      </c>
      <c r="C13" s="18"/>
      <c r="D13" s="19"/>
      <c r="E13" s="19"/>
      <c r="F13" s="20"/>
      <c r="G13" s="21"/>
    </row>
    <row r="14" spans="1:7" ht="27.75" customHeight="1" x14ac:dyDescent="0.2">
      <c r="A14" s="26"/>
      <c r="B14" s="28"/>
      <c r="C14" s="34"/>
      <c r="D14" s="295" t="s">
        <v>167</v>
      </c>
      <c r="E14" s="295"/>
      <c r="F14" s="295"/>
      <c r="G14" s="295"/>
    </row>
    <row r="15" spans="1:7" s="3" customFormat="1" ht="54" customHeight="1" x14ac:dyDescent="0.2">
      <c r="A15" s="239" t="s">
        <v>26</v>
      </c>
      <c r="B15" s="239"/>
      <c r="C15" s="239"/>
      <c r="D15" s="239"/>
      <c r="E15" s="239" t="s">
        <v>27</v>
      </c>
      <c r="F15" s="239"/>
      <c r="G15" s="239"/>
    </row>
    <row r="16" spans="1:7" ht="28.5" customHeight="1" x14ac:dyDescent="0.2"/>
    <row r="17" spans="1:7" ht="22.5" customHeight="1" x14ac:dyDescent="0.2"/>
    <row r="18" spans="1:7" s="1" customFormat="1" ht="19.5" customHeight="1" x14ac:dyDescent="0.2">
      <c r="A18" s="249"/>
      <c r="B18" s="249"/>
      <c r="C18" s="249"/>
      <c r="D18" s="249"/>
      <c r="E18" s="45"/>
      <c r="F18" s="249"/>
      <c r="G18" s="249"/>
    </row>
    <row r="19" spans="1:7" ht="19.5" customHeight="1" x14ac:dyDescent="0.2"/>
    <row r="20" spans="1:7" ht="19.5" customHeight="1" x14ac:dyDescent="0.2"/>
    <row r="21" spans="1:7" ht="19.5" customHeight="1" x14ac:dyDescent="0.2"/>
    <row r="22" spans="1:7" ht="19.5" customHeight="1" x14ac:dyDescent="0.2"/>
    <row r="23" spans="1:7" ht="19.5" customHeight="1" x14ac:dyDescent="0.2"/>
    <row r="24" spans="1:7" ht="19.5" customHeight="1" x14ac:dyDescent="0.2"/>
    <row r="25" spans="1:7" ht="19.5" customHeight="1" x14ac:dyDescent="0.2"/>
    <row r="26" spans="1:7" ht="19.5" customHeight="1" x14ac:dyDescent="0.2"/>
    <row r="27" spans="1:7" ht="19.5" customHeight="1" x14ac:dyDescent="0.2"/>
    <row r="28" spans="1:7" ht="19.5" customHeight="1" x14ac:dyDescent="0.2"/>
    <row r="29" spans="1:7" ht="19.5" customHeight="1" x14ac:dyDescent="0.2"/>
    <row r="30" spans="1:7" ht="19.5" customHeight="1" x14ac:dyDescent="0.2"/>
    <row r="31" spans="1:7" ht="19.5" customHeight="1" x14ac:dyDescent="0.2"/>
    <row r="32" spans="1:7"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row r="47" ht="19.5" customHeight="1" x14ac:dyDescent="0.2"/>
    <row r="48" ht="19.5" customHeight="1" x14ac:dyDescent="0.2"/>
    <row r="49" ht="19.5" customHeight="1" x14ac:dyDescent="0.2"/>
    <row r="50" ht="19.5" customHeight="1" x14ac:dyDescent="0.2"/>
    <row r="51" ht="19.5" customHeight="1" x14ac:dyDescent="0.2"/>
    <row r="52" ht="19.5" customHeight="1" x14ac:dyDescent="0.2"/>
  </sheetData>
  <mergeCells count="12">
    <mergeCell ref="A1:G1"/>
    <mergeCell ref="A2:G2"/>
    <mergeCell ref="A5:G5"/>
    <mergeCell ref="A15:B15"/>
    <mergeCell ref="C15:D15"/>
    <mergeCell ref="C18:D18"/>
    <mergeCell ref="A3:C3"/>
    <mergeCell ref="D3:G3"/>
    <mergeCell ref="A18:B18"/>
    <mergeCell ref="D14:G14"/>
    <mergeCell ref="F18:G18"/>
    <mergeCell ref="E15:G15"/>
  </mergeCells>
  <pageMargins left="0.93" right="0.31" top="0.47244094488188981" bottom="0.43307086614173229" header="0.31496062992125984" footer="0.31496062992125984"/>
  <pageSetup paperSize="9" scale="83"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57"/>
  <sheetViews>
    <sheetView tabSelected="1" view="pageBreakPreview" topLeftCell="A10" zoomScale="85" zoomScaleNormal="85" zoomScaleSheetLayoutView="85" workbookViewId="0">
      <selection activeCell="C15" sqref="A15:XFD15"/>
    </sheetView>
  </sheetViews>
  <sheetFormatPr baseColWidth="10" defaultColWidth="9.1640625" defaultRowHeight="18" x14ac:dyDescent="0.2"/>
  <cols>
    <col min="1" max="1" width="5.6640625" style="42" customWidth="1"/>
    <col min="2" max="2" width="20.5" style="61" customWidth="1"/>
    <col min="3" max="3" width="20.5" style="2" customWidth="1"/>
    <col min="4" max="4" width="19" style="63" customWidth="1"/>
    <col min="5" max="5" width="19.33203125" style="63" customWidth="1"/>
    <col min="6" max="6" width="14.33203125" style="2" customWidth="1"/>
    <col min="7" max="7" width="18.6640625" style="2" customWidth="1"/>
    <col min="8" max="8" width="9.1640625" style="3"/>
    <col min="9" max="9" width="31.83203125" style="2" customWidth="1"/>
    <col min="10" max="10" width="22.33203125" style="2" customWidth="1"/>
    <col min="11" max="11" width="20.33203125" style="2" customWidth="1"/>
    <col min="12" max="12" width="16.5" style="2" bestFit="1" customWidth="1"/>
    <col min="13" max="16384" width="9.1640625" style="2"/>
  </cols>
  <sheetData>
    <row r="1" spans="1:12" x14ac:dyDescent="0.2">
      <c r="A1" s="293" t="s">
        <v>138</v>
      </c>
      <c r="B1" s="293"/>
      <c r="C1" s="293"/>
      <c r="D1" s="293"/>
      <c r="E1" s="293"/>
      <c r="F1" s="293"/>
      <c r="G1" s="293"/>
      <c r="H1" s="293"/>
    </row>
    <row r="2" spans="1:12" ht="18.75" customHeight="1" x14ac:dyDescent="0.2">
      <c r="A2" s="238" t="str">
        <f>'Mẫu 05'!A2:I2</f>
        <v>(Ban hành kèm theo Thông tư số 91/2025/TT-BTC ngày 26/9/2025 của Bộ trưởng Bộ Tài chính)</v>
      </c>
      <c r="B2" s="238"/>
      <c r="C2" s="238"/>
      <c r="D2" s="238"/>
      <c r="E2" s="238"/>
      <c r="F2" s="238"/>
      <c r="G2" s="238"/>
      <c r="H2" s="238"/>
    </row>
    <row r="3" spans="1:12" ht="57.75" customHeight="1" x14ac:dyDescent="0.2">
      <c r="A3" s="308" t="s">
        <v>188</v>
      </c>
      <c r="B3" s="308"/>
      <c r="C3" s="308"/>
      <c r="D3" s="239" t="s">
        <v>82</v>
      </c>
      <c r="E3" s="239"/>
      <c r="F3" s="239"/>
      <c r="G3" s="239"/>
      <c r="H3" s="239"/>
    </row>
    <row r="4" spans="1:12" ht="13.5" hidden="1" customHeight="1" x14ac:dyDescent="0.2"/>
    <row r="5" spans="1:12" ht="30.75" customHeight="1" x14ac:dyDescent="0.2">
      <c r="A5" s="263" t="s">
        <v>70</v>
      </c>
      <c r="B5" s="263"/>
      <c r="C5" s="263"/>
      <c r="D5" s="263"/>
      <c r="E5" s="263"/>
      <c r="F5" s="263"/>
      <c r="G5" s="263"/>
      <c r="H5" s="263"/>
      <c r="I5" s="63"/>
      <c r="J5" s="63"/>
    </row>
    <row r="6" spans="1:12" ht="18" customHeight="1" x14ac:dyDescent="0.2">
      <c r="A6" s="64"/>
      <c r="B6" s="129"/>
      <c r="C6" s="64"/>
      <c r="D6" s="64"/>
      <c r="E6" s="64"/>
      <c r="F6" s="302" t="s">
        <v>87</v>
      </c>
      <c r="G6" s="302"/>
      <c r="H6" s="302"/>
      <c r="I6" s="63"/>
      <c r="J6" s="63"/>
    </row>
    <row r="7" spans="1:12" ht="72.75" customHeight="1" x14ac:dyDescent="0.2">
      <c r="A7" s="305" t="s">
        <v>14</v>
      </c>
      <c r="B7" s="307" t="s">
        <v>68</v>
      </c>
      <c r="C7" s="307" t="s">
        <v>67</v>
      </c>
      <c r="D7" s="307" t="s">
        <v>23</v>
      </c>
      <c r="E7" s="307" t="s">
        <v>69</v>
      </c>
      <c r="F7" s="307" t="s">
        <v>52</v>
      </c>
      <c r="G7" s="307"/>
      <c r="H7" s="307" t="s">
        <v>2</v>
      </c>
      <c r="I7" s="63"/>
      <c r="J7" s="63"/>
    </row>
    <row r="8" spans="1:12" ht="43.5" customHeight="1" x14ac:dyDescent="0.2">
      <c r="A8" s="306"/>
      <c r="B8" s="307"/>
      <c r="C8" s="307"/>
      <c r="D8" s="307"/>
      <c r="E8" s="307"/>
      <c r="F8" s="130" t="s">
        <v>31</v>
      </c>
      <c r="G8" s="130" t="s">
        <v>30</v>
      </c>
      <c r="H8" s="307"/>
      <c r="I8" s="70"/>
      <c r="J8" s="63"/>
    </row>
    <row r="9" spans="1:12" s="47" customFormat="1" ht="27" customHeight="1" x14ac:dyDescent="0.2">
      <c r="A9" s="131">
        <v>1</v>
      </c>
      <c r="B9" s="82">
        <v>2</v>
      </c>
      <c r="C9" s="82">
        <v>3</v>
      </c>
      <c r="D9" s="82">
        <v>4</v>
      </c>
      <c r="E9" s="82">
        <v>5</v>
      </c>
      <c r="F9" s="82" t="s">
        <v>139</v>
      </c>
      <c r="G9" s="82" t="s">
        <v>140</v>
      </c>
      <c r="H9" s="82">
        <v>8</v>
      </c>
      <c r="I9" s="132"/>
      <c r="J9" s="132"/>
    </row>
    <row r="10" spans="1:12" s="47" customFormat="1" ht="95" x14ac:dyDescent="0.2">
      <c r="A10" s="77" t="s">
        <v>24</v>
      </c>
      <c r="B10" s="133" t="s">
        <v>193</v>
      </c>
      <c r="C10" s="219" t="s">
        <v>189</v>
      </c>
      <c r="D10" s="134">
        <f>'Mẫu 04'!E9</f>
        <v>1989754000</v>
      </c>
      <c r="E10" s="134">
        <v>1891333000</v>
      </c>
      <c r="F10" s="134"/>
      <c r="G10" s="208">
        <f>IF((D10-E10)&lt;0,0,(D10-E10))</f>
        <v>98421000</v>
      </c>
      <c r="H10" s="135"/>
      <c r="I10" s="132"/>
      <c r="J10" s="132">
        <v>597000000</v>
      </c>
      <c r="K10" s="141"/>
    </row>
    <row r="11" spans="1:12" s="47" customFormat="1" ht="101" customHeight="1" x14ac:dyDescent="0.2">
      <c r="A11" s="78" t="s">
        <v>63</v>
      </c>
      <c r="B11" s="75" t="s">
        <v>208</v>
      </c>
      <c r="C11" s="220" t="str">
        <f>_xlfn.CONCAT("Tư vấn quản lý dự án.", 'Mẫu 02'!C17)</f>
        <v>Tư vấn quản lý dự án.Hợp đồng số 05.1/2026/HĐTVQLDA ngày 05/01/2026</v>
      </c>
      <c r="D11" s="74">
        <f>'Mẫu 04'!E10</f>
        <v>65073000</v>
      </c>
      <c r="E11" s="134">
        <v>61000000</v>
      </c>
      <c r="F11" s="134">
        <f t="shared" ref="F11:F17" si="0">IF((E11-D11)&lt;0,0,(E11-D11))</f>
        <v>0</v>
      </c>
      <c r="G11" s="208">
        <f t="shared" ref="G11:G17" si="1">IF((D11-E11)&lt;0,0,(D11-E11))</f>
        <v>4073000</v>
      </c>
      <c r="H11" s="79"/>
      <c r="I11" s="132"/>
      <c r="J11" s="132"/>
    </row>
    <row r="12" spans="1:12" s="47" customFormat="1" ht="117" customHeight="1" x14ac:dyDescent="0.2">
      <c r="A12" s="77" t="s">
        <v>64</v>
      </c>
      <c r="B12" s="75" t="s">
        <v>196</v>
      </c>
      <c r="C12" s="220" t="str">
        <f>_xlfn.CONCAT("Tư vấn khảo sát, lập báo cáo KTKT.",'Mẫu 02'!C20 )</f>
        <v>Tư vấn khảo sát, lập báo cáo KTKT.Hợp đồng số 30.12/2025/HĐ-TVTK ngày 30/12/2025</v>
      </c>
      <c r="D12" s="74">
        <f>'Mẫu 04'!E12</f>
        <v>365130000</v>
      </c>
      <c r="E12" s="134">
        <v>365130000</v>
      </c>
      <c r="F12" s="134">
        <f t="shared" si="0"/>
        <v>0</v>
      </c>
      <c r="G12" s="208">
        <f t="shared" si="1"/>
        <v>0</v>
      </c>
      <c r="H12" s="79"/>
      <c r="I12" s="132"/>
      <c r="J12" s="132"/>
    </row>
    <row r="13" spans="1:12" s="47" customFormat="1" ht="121" customHeight="1" x14ac:dyDescent="0.2">
      <c r="A13" s="78" t="s">
        <v>65</v>
      </c>
      <c r="B13" s="75" t="s">
        <v>176</v>
      </c>
      <c r="C13" s="220" t="str">
        <f>_xlfn.CONCAT("Tư vấn thẩm tra báo cáo KTKT.",'Mẫu 02'!C23)</f>
        <v>Tư vấn thẩm tra báo cáo KTKT.Hợp đồng số 30.12/2025/HĐ-TVTTr ngày 30/12/2025</v>
      </c>
      <c r="D13" s="74">
        <f>'Mẫu 04'!E13</f>
        <v>7631000</v>
      </c>
      <c r="E13" s="134">
        <v>7631000</v>
      </c>
      <c r="F13" s="134">
        <f t="shared" si="0"/>
        <v>0</v>
      </c>
      <c r="G13" s="208">
        <f t="shared" si="1"/>
        <v>0</v>
      </c>
      <c r="H13" s="79"/>
      <c r="I13" s="132"/>
      <c r="J13" s="132"/>
    </row>
    <row r="14" spans="1:12" s="47" customFormat="1" ht="123" customHeight="1" x14ac:dyDescent="0.2">
      <c r="A14" s="77" t="s">
        <v>66</v>
      </c>
      <c r="B14" s="75" t="s">
        <v>176</v>
      </c>
      <c r="C14" s="220" t="str">
        <f>_xlfn.CONCAT("Giám sát thi công xây dựng công trình.",'Mẫu 02'!C26)</f>
        <v>Giám sát thi công xây dựng công trình.Hợp đồng số 05.1/2026/HĐTVGS  ngày 05/01/2026</v>
      </c>
      <c r="D14" s="74">
        <f>'Mẫu 04'!E14</f>
        <v>53203000</v>
      </c>
      <c r="E14" s="134">
        <v>50000000</v>
      </c>
      <c r="F14" s="134">
        <f t="shared" si="0"/>
        <v>0</v>
      </c>
      <c r="G14" s="208">
        <f t="shared" si="1"/>
        <v>3203000</v>
      </c>
      <c r="H14" s="79"/>
      <c r="I14" s="140"/>
      <c r="J14" s="140" t="e">
        <f>E10+E11+#REF!+#REF!+E14+#REF!+#REF!+#REF!</f>
        <v>#REF!</v>
      </c>
    </row>
    <row r="15" spans="1:12" s="47" customFormat="1" ht="38" x14ac:dyDescent="0.2">
      <c r="A15" s="296" t="s">
        <v>73</v>
      </c>
      <c r="B15" s="299" t="s">
        <v>218</v>
      </c>
      <c r="C15" s="76" t="s">
        <v>182</v>
      </c>
      <c r="D15" s="74">
        <f>+'Mẫu 04'!E16</f>
        <v>2293000</v>
      </c>
      <c r="E15" s="134">
        <v>0</v>
      </c>
      <c r="F15" s="134">
        <f t="shared" si="0"/>
        <v>0</v>
      </c>
      <c r="G15" s="208">
        <f t="shared" si="1"/>
        <v>2293000</v>
      </c>
      <c r="H15" s="79"/>
      <c r="I15" s="132"/>
      <c r="J15" s="140"/>
      <c r="L15" s="141"/>
    </row>
    <row r="16" spans="1:12" s="47" customFormat="1" ht="38" x14ac:dyDescent="0.2">
      <c r="A16" s="297"/>
      <c r="B16" s="300"/>
      <c r="C16" s="76" t="s">
        <v>183</v>
      </c>
      <c r="D16" s="74">
        <f>+'Mẫu 04'!E17</f>
        <v>2217000</v>
      </c>
      <c r="E16" s="134">
        <v>0</v>
      </c>
      <c r="F16" s="134">
        <f t="shared" si="0"/>
        <v>0</v>
      </c>
      <c r="G16" s="208">
        <f t="shared" si="1"/>
        <v>2217000</v>
      </c>
      <c r="H16" s="79"/>
      <c r="I16" s="132"/>
      <c r="J16" s="140"/>
      <c r="L16" s="141"/>
    </row>
    <row r="17" spans="1:10" s="47" customFormat="1" ht="57" x14ac:dyDescent="0.2">
      <c r="A17" s="298"/>
      <c r="B17" s="301"/>
      <c r="C17" s="76" t="s">
        <v>184</v>
      </c>
      <c r="D17" s="74">
        <f>+'Mẫu 04'!E18</f>
        <v>7006000</v>
      </c>
      <c r="E17" s="134">
        <v>0</v>
      </c>
      <c r="F17" s="134">
        <f t="shared" si="0"/>
        <v>0</v>
      </c>
      <c r="G17" s="208">
        <f t="shared" si="1"/>
        <v>7006000</v>
      </c>
      <c r="H17" s="79"/>
      <c r="I17" s="140">
        <f>E18+F18</f>
        <v>2375094000</v>
      </c>
      <c r="J17" s="132"/>
    </row>
    <row r="18" spans="1:10" s="1" customFormat="1" ht="33.75" customHeight="1" x14ac:dyDescent="0.2">
      <c r="A18" s="136"/>
      <c r="B18" s="137" t="s">
        <v>11</v>
      </c>
      <c r="C18" s="80"/>
      <c r="D18" s="81">
        <f>ROUND(SUM(D10:D17),0)</f>
        <v>2492307000</v>
      </c>
      <c r="E18" s="81">
        <f>SUM(E10:E17)</f>
        <v>2375094000</v>
      </c>
      <c r="F18" s="81">
        <f>SUM(F10:F17)</f>
        <v>0</v>
      </c>
      <c r="G18" s="209">
        <f>SUM(G10:G17)</f>
        <v>117213000</v>
      </c>
      <c r="H18" s="138"/>
      <c r="I18" s="67"/>
      <c r="J18" s="67">
        <f>D18-E18</f>
        <v>117213000</v>
      </c>
    </row>
    <row r="19" spans="1:10" ht="31.5" customHeight="1" x14ac:dyDescent="0.2">
      <c r="A19" s="40"/>
      <c r="B19" s="139"/>
      <c r="C19" s="41"/>
      <c r="D19" s="65"/>
      <c r="E19" s="304" t="s">
        <v>167</v>
      </c>
      <c r="F19" s="304"/>
      <c r="G19" s="304"/>
      <c r="H19" s="304"/>
      <c r="I19" s="63"/>
      <c r="J19" s="63"/>
    </row>
    <row r="20" spans="1:10" ht="42.75" customHeight="1" x14ac:dyDescent="0.2">
      <c r="A20" s="263" t="s">
        <v>71</v>
      </c>
      <c r="B20" s="263"/>
      <c r="C20" s="263"/>
      <c r="D20" s="207"/>
      <c r="E20" s="263" t="s">
        <v>72</v>
      </c>
      <c r="F20" s="263"/>
      <c r="G20" s="263"/>
      <c r="H20" s="263"/>
      <c r="I20" s="63"/>
      <c r="J20" s="63"/>
    </row>
    <row r="21" spans="1:10" s="3" customFormat="1" ht="60" customHeight="1" x14ac:dyDescent="0.2">
      <c r="A21" s="23"/>
      <c r="B21" s="62"/>
      <c r="C21" s="23"/>
      <c r="D21" s="66"/>
      <c r="E21" s="64"/>
      <c r="F21" s="23"/>
      <c r="G21" s="23"/>
      <c r="H21" s="23"/>
    </row>
    <row r="22" spans="1:10" s="45" customFormat="1" ht="25.5" customHeight="1" x14ac:dyDescent="0.2">
      <c r="A22" s="240"/>
      <c r="B22" s="240"/>
      <c r="C22" s="1"/>
      <c r="D22" s="206"/>
      <c r="E22" s="206"/>
      <c r="F22" s="303"/>
      <c r="G22" s="239"/>
      <c r="H22" s="239"/>
    </row>
    <row r="23" spans="1:10" s="1" customFormat="1" ht="19.5" customHeight="1" x14ac:dyDescent="0.2">
      <c r="A23" s="42"/>
      <c r="B23" s="61"/>
      <c r="C23" s="2"/>
      <c r="D23" s="63"/>
      <c r="E23" s="63"/>
      <c r="F23" s="2"/>
      <c r="G23" s="2"/>
      <c r="H23" s="3"/>
    </row>
    <row r="24" spans="1:10" ht="19.5" customHeight="1" x14ac:dyDescent="0.2"/>
    <row r="25" spans="1:10" ht="19.5" customHeight="1" x14ac:dyDescent="0.2"/>
    <row r="26" spans="1:10" ht="19.5" customHeight="1" x14ac:dyDescent="0.2"/>
    <row r="27" spans="1:10" ht="19.5" customHeight="1" x14ac:dyDescent="0.2"/>
    <row r="28" spans="1:10" ht="19.5" customHeight="1" x14ac:dyDescent="0.2"/>
    <row r="29" spans="1:10" ht="19.5" customHeight="1" x14ac:dyDescent="0.2"/>
    <row r="30" spans="1:10" ht="19.5" customHeight="1" x14ac:dyDescent="0.2"/>
    <row r="31" spans="1:10" ht="19.5" customHeight="1" x14ac:dyDescent="0.2"/>
    <row r="32" spans="1:10"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row r="47" ht="19.5" customHeight="1" x14ac:dyDescent="0.2"/>
    <row r="48"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sheetData>
  <mergeCells count="20">
    <mergeCell ref="A1:H1"/>
    <mergeCell ref="E19:H19"/>
    <mergeCell ref="A7:A8"/>
    <mergeCell ref="B7:B8"/>
    <mergeCell ref="C7:C8"/>
    <mergeCell ref="D7:D8"/>
    <mergeCell ref="E7:E8"/>
    <mergeCell ref="A5:H5"/>
    <mergeCell ref="H7:H8"/>
    <mergeCell ref="F7:G7"/>
    <mergeCell ref="D3:H3"/>
    <mergeCell ref="A3:C3"/>
    <mergeCell ref="A15:A17"/>
    <mergeCell ref="B15:B17"/>
    <mergeCell ref="A2:H2"/>
    <mergeCell ref="F6:H6"/>
    <mergeCell ref="A22:B22"/>
    <mergeCell ref="F22:H22"/>
    <mergeCell ref="A20:C20"/>
    <mergeCell ref="E20:H20"/>
  </mergeCells>
  <phoneticPr fontId="29" type="noConversion"/>
  <pageMargins left="0.511811023622047" right="0.2" top="0.48" bottom="0.3" header="0.25" footer="0.31496062992126"/>
  <pageSetup paperSize="9" scale="75" orientation="portrait"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11</vt:i4>
      </vt:variant>
    </vt:vector>
  </HeadingPairs>
  <TitlesOfParts>
    <vt:vector size="19" baseType="lpstr">
      <vt:lpstr>Bìa </vt:lpstr>
      <vt:lpstr>Mẫu 01</vt:lpstr>
      <vt:lpstr>Mẫu 02</vt:lpstr>
      <vt:lpstr>Mẫu 03</vt:lpstr>
      <vt:lpstr>Mẫu 04</vt:lpstr>
      <vt:lpstr>Mẫu 05</vt:lpstr>
      <vt:lpstr>Mẫu 06</vt:lpstr>
      <vt:lpstr>Mẫu 07</vt:lpstr>
      <vt:lpstr>'Bìa '!Print_Area</vt:lpstr>
      <vt:lpstr>'Mẫu 01'!Print_Area</vt:lpstr>
      <vt:lpstr>'Mẫu 02'!Print_Area</vt:lpstr>
      <vt:lpstr>'Mẫu 03'!Print_Area</vt:lpstr>
      <vt:lpstr>'Mẫu 04'!Print_Area</vt:lpstr>
      <vt:lpstr>'Mẫu 05'!Print_Area</vt:lpstr>
      <vt:lpstr>'Mẫu 06'!Print_Area</vt:lpstr>
      <vt:lpstr>'Mẫu 07'!Print_Area</vt:lpstr>
      <vt:lpstr>'Mẫu 02'!Print_Titles</vt:lpstr>
      <vt:lpstr>'Mẫu 04'!Print_Titles</vt:lpstr>
      <vt:lpstr>'Mẫu 07'!Print_Titles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Microsoft Office User</cp:lastModifiedBy>
  <cp:lastPrinted>2026-04-29T05:47:08Z</cp:lastPrinted>
  <dcterms:created xsi:type="dcterms:W3CDTF">2019-02-25T08:20:16Z</dcterms:created>
  <dcterms:modified xsi:type="dcterms:W3CDTF">2026-05-27T21:17:54Z</dcterms:modified>
</cp:coreProperties>
</file>