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Admin\Desktop\2026\ĐỊNH SƠN\"/>
    </mc:Choice>
  </mc:AlternateContent>
  <xr:revisionPtr revIDLastSave="0" documentId="13_ncr:1_{417D0962-50B4-4DB4-91E3-CCA7C401B9E0}" xr6:coauthVersionLast="47" xr6:coauthVersionMax="47" xr10:uidLastSave="{00000000-0000-0000-0000-000000000000}"/>
  <bookViews>
    <workbookView xWindow="120" yWindow="120" windowWidth="28800" windowHeight="15600" firstSheet="1" activeTab="1" xr2:uid="{75D09B2D-D5E2-45E9-A729-EB63249F5A52}"/>
  </bookViews>
  <sheets>
    <sheet name="TT" sheetId="17" state="hidden" r:id="rId1"/>
    <sheet name="bìa" sheetId="16" r:id="rId2"/>
    <sheet name="nghiệm thu" sheetId="11" r:id="rId3"/>
    <sheet name="q toán" sheetId="14" r:id="rId4"/>
    <sheet name="đc công nợ" sheetId="3" r:id="rId5"/>
    <sheet name="đn thanh toán" sheetId="1" r:id="rId6"/>
    <sheet name="TH" sheetId="18" r:id="rId7"/>
  </sheets>
  <definedNames>
    <definedName name="_Hlk149567613" localSheetId="4">'đc công nợ'!$B$11</definedName>
    <definedName name="_xlnm.Print_Area" localSheetId="1">bìa!$A$1:$I$46</definedName>
    <definedName name="_xlnm.Print_Area" localSheetId="4">'đc công nợ'!$A$1:$F$30</definedName>
    <definedName name="_xlnm.Print_Area" localSheetId="2">'nghiệm thu'!$A$1:$E$36</definedName>
    <definedName name="_xlnm.Print_Area" localSheetId="3">'q toán'!$A$1:$L$19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3" i="11" l="1"/>
  <c r="A9" i="3"/>
  <c r="A8" i="14"/>
  <c r="D30" i="11"/>
  <c r="C36" i="11"/>
  <c r="A36" i="11"/>
  <c r="D80" i="18"/>
  <c r="M8" i="18"/>
  <c r="M9" i="18"/>
  <c r="M10" i="18"/>
  <c r="M11" i="18"/>
  <c r="M13" i="18"/>
  <c r="M14" i="18"/>
  <c r="M15" i="18"/>
  <c r="M16" i="18"/>
  <c r="M17" i="18"/>
  <c r="M18" i="18"/>
  <c r="M19" i="18"/>
  <c r="M20" i="18"/>
  <c r="M21" i="18"/>
  <c r="M22" i="18"/>
  <c r="M23" i="18"/>
  <c r="M24" i="18"/>
  <c r="M25" i="18"/>
  <c r="M26" i="18"/>
  <c r="M27" i="18"/>
  <c r="M28" i="18"/>
  <c r="M29" i="18"/>
  <c r="M30" i="18"/>
  <c r="M31" i="18"/>
  <c r="M32" i="18"/>
  <c r="M33" i="18"/>
  <c r="M34" i="18"/>
  <c r="M35" i="18"/>
  <c r="M36" i="18"/>
  <c r="M37" i="18"/>
  <c r="M38" i="18"/>
  <c r="M39" i="18"/>
  <c r="M40" i="18"/>
  <c r="M41" i="18"/>
  <c r="M42" i="18"/>
  <c r="M43" i="18"/>
  <c r="M44" i="18"/>
  <c r="M45" i="18"/>
  <c r="M46" i="18"/>
  <c r="M47" i="18"/>
  <c r="M48" i="18"/>
  <c r="M49" i="18"/>
  <c r="M50" i="18"/>
  <c r="M51" i="18"/>
  <c r="M52" i="18"/>
  <c r="M53" i="18"/>
  <c r="M54" i="18"/>
  <c r="M55" i="18"/>
  <c r="M56" i="18"/>
  <c r="M57" i="18"/>
  <c r="M58" i="18"/>
  <c r="M59" i="18"/>
  <c r="M60" i="18"/>
  <c r="M61" i="18"/>
  <c r="M62" i="18"/>
  <c r="M63" i="18"/>
  <c r="M64" i="18"/>
  <c r="M65" i="18"/>
  <c r="M66" i="18"/>
  <c r="M67" i="18"/>
  <c r="M68" i="18"/>
  <c r="M69" i="18"/>
  <c r="M70" i="18"/>
  <c r="M71" i="18"/>
  <c r="M72" i="18"/>
  <c r="M73" i="18"/>
  <c r="M74" i="18"/>
  <c r="M75" i="18"/>
  <c r="M76" i="18"/>
  <c r="M77" i="18"/>
  <c r="M78" i="18"/>
  <c r="M79" i="18"/>
  <c r="K8" i="18"/>
  <c r="K9" i="18"/>
  <c r="K10" i="18"/>
  <c r="K11" i="18"/>
  <c r="K13" i="18"/>
  <c r="K14" i="18"/>
  <c r="K15" i="18"/>
  <c r="K16" i="18"/>
  <c r="K17" i="18"/>
  <c r="K18" i="18"/>
  <c r="K19" i="18"/>
  <c r="K20" i="18"/>
  <c r="K21" i="18"/>
  <c r="K22" i="18"/>
  <c r="K23" i="18"/>
  <c r="K24" i="18"/>
  <c r="K25" i="18"/>
  <c r="K26" i="18"/>
  <c r="K27" i="18"/>
  <c r="K28" i="18"/>
  <c r="K29" i="18"/>
  <c r="K30" i="18"/>
  <c r="K31" i="18"/>
  <c r="K32" i="18"/>
  <c r="K33" i="18"/>
  <c r="K34" i="18"/>
  <c r="K35" i="18"/>
  <c r="K36" i="18"/>
  <c r="K37" i="18"/>
  <c r="K38" i="18"/>
  <c r="K39" i="18"/>
  <c r="K40" i="18"/>
  <c r="K41" i="18"/>
  <c r="K42" i="18"/>
  <c r="K43" i="18"/>
  <c r="K44" i="18"/>
  <c r="K45" i="18"/>
  <c r="K46" i="18"/>
  <c r="K47" i="18"/>
  <c r="K48" i="18"/>
  <c r="K49" i="18"/>
  <c r="K50" i="18"/>
  <c r="K51" i="18"/>
  <c r="K52" i="18"/>
  <c r="K53" i="18"/>
  <c r="K54" i="18"/>
  <c r="K55" i="18"/>
  <c r="K56" i="18"/>
  <c r="K57" i="18"/>
  <c r="K58" i="18"/>
  <c r="K59" i="18"/>
  <c r="K60" i="18"/>
  <c r="K61" i="18"/>
  <c r="K62" i="18"/>
  <c r="K63" i="18"/>
  <c r="K64" i="18"/>
  <c r="K65" i="18"/>
  <c r="K66" i="18"/>
  <c r="K67" i="18"/>
  <c r="K68" i="18"/>
  <c r="K69" i="18"/>
  <c r="K70" i="18"/>
  <c r="K71" i="18"/>
  <c r="K72" i="18"/>
  <c r="K73" i="18"/>
  <c r="K74" i="18"/>
  <c r="K75" i="18"/>
  <c r="K76" i="18"/>
  <c r="K77" i="18"/>
  <c r="K78" i="18"/>
  <c r="K79" i="18"/>
  <c r="P80" i="18"/>
  <c r="P81" i="18" s="1"/>
  <c r="O80" i="18"/>
  <c r="O11" i="18"/>
  <c r="L11" i="18"/>
  <c r="D11" i="18"/>
  <c r="M80" i="18" l="1"/>
  <c r="M81" i="18" s="1"/>
  <c r="L80" i="18"/>
  <c r="L81" i="18" s="1"/>
  <c r="D81" i="18"/>
  <c r="O81" i="18"/>
  <c r="K80" i="18"/>
  <c r="K81" i="18" l="1"/>
  <c r="C30" i="11"/>
  <c r="A10" i="1"/>
  <c r="B30" i="11" l="1"/>
  <c r="D43" i="16"/>
  <c r="E22" i="3"/>
  <c r="B6" i="14" l="1"/>
  <c r="B12" i="3"/>
  <c r="B11" i="3"/>
  <c r="K11" i="14"/>
  <c r="K12" i="14" s="1"/>
  <c r="J11" i="14"/>
  <c r="I11" i="14"/>
  <c r="I12" i="14" s="1"/>
  <c r="A8" i="1"/>
  <c r="K13" i="14" l="1"/>
  <c r="J12" i="14"/>
  <c r="J13" i="14" s="1"/>
  <c r="L11" i="14"/>
  <c r="L12" i="14" s="1"/>
  <c r="A25" i="11"/>
  <c r="A7" i="14"/>
  <c r="A6" i="14"/>
  <c r="F4" i="1"/>
  <c r="O46" i="17"/>
  <c r="A6" i="16"/>
  <c r="A4" i="16"/>
  <c r="A29" i="16"/>
  <c r="A28" i="16"/>
  <c r="A8" i="11" s="1"/>
  <c r="A4" i="14" s="1"/>
  <c r="A6" i="3" s="1"/>
  <c r="A27" i="16"/>
  <c r="A7" i="11" s="1"/>
  <c r="A3" i="14" s="1"/>
  <c r="A5" i="3" s="1"/>
  <c r="A9" i="11" l="1"/>
  <c r="A5" i="14" s="1"/>
  <c r="A7" i="3" s="1"/>
  <c r="J14" i="14"/>
  <c r="E20" i="3" s="1"/>
  <c r="K14" i="14"/>
  <c r="E21" i="3" s="1"/>
  <c r="I13" i="14"/>
  <c r="I14" i="14" s="1"/>
  <c r="A12" i="1"/>
  <c r="E27" i="3" l="1"/>
  <c r="H13" i="1" s="1"/>
  <c r="E19" i="3"/>
  <c r="S29" i="17"/>
  <c r="L13" i="14"/>
  <c r="L14" i="14" s="1"/>
  <c r="G29" i="17" l="1"/>
  <c r="A26" i="16"/>
  <c r="C46" i="17" l="1"/>
  <c r="A22" i="11" l="1"/>
  <c r="S31" i="17" l="1"/>
  <c r="S32" i="17" l="1"/>
  <c r="G31" i="17"/>
  <c r="G32" i="17" s="1"/>
  <c r="N31" i="17" l="1"/>
  <c r="S33" i="17"/>
  <c r="S34" i="17" s="1"/>
  <c r="B31" i="17"/>
  <c r="E31" i="17" s="1"/>
  <c r="G33" i="17"/>
  <c r="C31" i="17"/>
  <c r="N33" i="17" l="1"/>
  <c r="S35" i="17"/>
  <c r="N32" i="17"/>
  <c r="O32" i="17" s="1"/>
  <c r="Q31" i="17"/>
  <c r="O31" i="17"/>
  <c r="G34" i="17"/>
  <c r="B33" i="17" s="1"/>
  <c r="B32" i="17"/>
  <c r="C32" i="17" s="1"/>
  <c r="C33" i="17" l="1"/>
  <c r="S36" i="17"/>
  <c r="N34" i="17"/>
  <c r="O33" i="17"/>
  <c r="G35" i="17"/>
  <c r="B34" i="17" s="1"/>
  <c r="N35" i="17" l="1"/>
  <c r="O35" i="17" s="1"/>
  <c r="S37" i="17"/>
  <c r="N36" i="17" s="1"/>
  <c r="G36" i="17"/>
  <c r="B35" i="17" s="1"/>
  <c r="O34" i="17" l="1"/>
  <c r="O36" i="17"/>
  <c r="S38" i="17"/>
  <c r="C35" i="17"/>
  <c r="G37" i="17"/>
  <c r="B36" i="17" s="1"/>
  <c r="S39" i="17" l="1"/>
  <c r="N38" i="17" s="1"/>
  <c r="N37" i="17"/>
  <c r="C36" i="17"/>
  <c r="C34" i="17"/>
  <c r="G38" i="17"/>
  <c r="B37" i="17" s="1"/>
  <c r="O38" i="17" l="1"/>
  <c r="S40" i="17"/>
  <c r="G39" i="17"/>
  <c r="B38" i="17" s="1"/>
  <c r="S41" i="17" l="1"/>
  <c r="N40" i="17" s="1"/>
  <c r="N39" i="17"/>
  <c r="C38" i="17"/>
  <c r="G40" i="17"/>
  <c r="B39" i="17" s="1"/>
  <c r="C37" i="17" s="1"/>
  <c r="O37" i="17" l="1"/>
  <c r="O39" i="17"/>
  <c r="S42" i="17"/>
  <c r="O41" i="17"/>
  <c r="N41" i="17"/>
  <c r="C39" i="17"/>
  <c r="G41" i="17"/>
  <c r="B40" i="17" s="1"/>
  <c r="S43" i="17" l="1"/>
  <c r="N42" i="17" s="1"/>
  <c r="O42" i="17"/>
  <c r="G42" i="17"/>
  <c r="S44" i="17" l="1"/>
  <c r="O43" i="17"/>
  <c r="N43" i="17"/>
  <c r="B41" i="17"/>
  <c r="G43" i="17"/>
  <c r="C42" i="17"/>
  <c r="B42" i="17"/>
  <c r="C41" i="17" l="1"/>
  <c r="S45" i="17"/>
  <c r="N44" i="17" s="1"/>
  <c r="O44" i="17"/>
  <c r="G44" i="17"/>
  <c r="N45" i="17" l="1"/>
  <c r="O40" i="17" s="1"/>
  <c r="O45" i="17"/>
  <c r="B43" i="17"/>
  <c r="G45" i="17"/>
  <c r="B44" i="17" s="1"/>
  <c r="C44" i="17" s="1"/>
  <c r="N47" i="17" l="1"/>
  <c r="A28" i="3" s="1"/>
  <c r="A14" i="1" s="1"/>
  <c r="B45" i="17"/>
  <c r="C40" i="17" s="1"/>
  <c r="C45" i="17"/>
  <c r="C43" i="17" l="1"/>
  <c r="B47" i="17" s="1"/>
  <c r="A17"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Trần Hòe</author>
  </authors>
  <commentList>
    <comment ref="G31" authorId="0" shapeId="0" xr:uid="{39748AC2-22AD-4B79-AFB8-4F17B3B38A1B}">
      <text>
        <r>
          <rPr>
            <b/>
            <sz val="8"/>
            <color indexed="81"/>
            <rFont val="Tahoma"/>
            <family val="2"/>
          </rPr>
          <t>Trần Hòe:</t>
        </r>
        <r>
          <rPr>
            <sz val="8"/>
            <color indexed="81"/>
            <rFont val="Tahoma"/>
            <family val="2"/>
          </rPr>
          <t xml:space="preserve">
Khu vực trung gian</t>
        </r>
      </text>
    </comment>
    <comment ref="S31" authorId="0" shapeId="0" xr:uid="{E2C6411E-8C07-4166-A98B-427FA19F818A}">
      <text>
        <r>
          <rPr>
            <b/>
            <sz val="8"/>
            <color indexed="81"/>
            <rFont val="Tahoma"/>
            <family val="2"/>
          </rPr>
          <t>Trần Hòe:</t>
        </r>
        <r>
          <rPr>
            <sz val="8"/>
            <color indexed="81"/>
            <rFont val="Tahoma"/>
            <family val="2"/>
          </rPr>
          <t xml:space="preserve">
Khu vực trung gian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Dell 3650</author>
  </authors>
  <commentList>
    <comment ref="B9" authorId="0" shapeId="0" xr:uid="{20D6CED0-1E7E-4122-ADEB-DD397E6A3355}">
      <text>
        <r>
          <rPr>
            <b/>
            <sz val="9"/>
            <color indexed="81"/>
            <rFont val="Tahoma"/>
            <family val="2"/>
          </rPr>
          <t>Dell 3650:</t>
        </r>
        <r>
          <rPr>
            <sz val="9"/>
            <color indexed="81"/>
            <rFont val="Tahoma"/>
            <family val="2"/>
          </rPr>
          <t xml:space="preserve">
Ghi đúng theo các đầu mục, nội dung trên HĐ, PLHD đã ký
</t>
        </r>
      </text>
    </comment>
    <comment ref="C9" authorId="0" shapeId="0" xr:uid="{151D6FF3-2341-4451-8E9F-4910F9ADA878}">
      <text>
        <r>
          <rPr>
            <b/>
            <sz val="9"/>
            <color indexed="81"/>
            <rFont val="Tahoma"/>
            <family val="2"/>
          </rPr>
          <t>Dell 3650:</t>
        </r>
        <r>
          <rPr>
            <sz val="9"/>
            <color indexed="81"/>
            <rFont val="Tahoma"/>
            <family val="2"/>
          </rPr>
          <t xml:space="preserve">
Để đúng như trong HD, PLHD đã ký</t>
        </r>
      </text>
    </comment>
    <comment ref="H9" authorId="0" shapeId="0" xr:uid="{85C15783-32E2-4FF0-A88C-82100C5D3C63}">
      <text>
        <r>
          <rPr>
            <b/>
            <sz val="9"/>
            <color indexed="81"/>
            <rFont val="Tahoma"/>
            <family val="2"/>
          </rPr>
          <t>Dell 3650:</t>
        </r>
        <r>
          <rPr>
            <sz val="9"/>
            <color indexed="81"/>
            <rFont val="Tahoma"/>
            <family val="2"/>
          </rPr>
          <t xml:space="preserve">
NẾU ĐƠN GIÁ HỢP ĐỒNG CÓ VAT THÌ ĐỂ BAO GÔM VAT, ĐỂ ĐÚNG NHƯ TRONG HỢP ĐỒNG</t>
        </r>
      </text>
    </comment>
  </commentList>
</comments>
</file>

<file path=xl/sharedStrings.xml><?xml version="1.0" encoding="utf-8"?>
<sst xmlns="http://schemas.openxmlformats.org/spreadsheetml/2006/main" count="276" uniqueCount="195">
  <si>
    <t xml:space="preserve">CÔNG TY TNHH THƯƠNG MẠI </t>
  </si>
  <si>
    <t>CỘNG HÒA XÃ HỘI CHỦ NGHĨA VIỆT NAM</t>
  </si>
  <si>
    <t>MAI HOAN</t>
  </si>
  <si>
    <t>Độc lập - Tự do - Hạnh phúc</t>
  </si>
  <si>
    <t>--------------------</t>
  </si>
  <si>
    <t>Số:       /TT</t>
  </si>
  <si>
    <t>GIẤY ĐỀ NGHỊ THANH TOÁN</t>
  </si>
  <si>
    <t xml:space="preserve"> - Căn cứ Bảng quyết toán giá trị khối lượng công việc hoàn thành.</t>
  </si>
  <si>
    <t>đồng</t>
  </si>
  <si>
    <t>Kính báo để Quý Công ty  giải quyết thanh toán số tiền trên cho Công ty Chúng tôi.</t>
  </si>
  <si>
    <t xml:space="preserve">Đơn vị thụ hưởng: </t>
  </si>
  <si>
    <t>CÔNG TY TNHH THƯƠNG MẠI MAI HOAN</t>
  </si>
  <si>
    <t>CÔNG TY TNHH THƯƠNG MẠI
 MAI HOAN</t>
  </si>
  <si>
    <t>Độc lập - Tự do - Hạnh Phúc</t>
  </si>
  <si>
    <t>BIÊN BẢN ĐỐI CHIẾU CÔNG NỢ</t>
  </si>
  <si>
    <t>Đại diện hai bên gồm:</t>
  </si>
  <si>
    <t xml:space="preserve">BÊN A: </t>
  </si>
  <si>
    <t xml:space="preserve">Đại diện:                     </t>
  </si>
  <si>
    <t>- Chức vụ: Giám đốc</t>
  </si>
  <si>
    <t xml:space="preserve">                                             </t>
  </si>
  <si>
    <t xml:space="preserve">Bên B: </t>
  </si>
  <si>
    <t>Ông:Mai Văn Hoan</t>
  </si>
  <si>
    <t xml:space="preserve"> - Chức vụ: Giám Đốc</t>
  </si>
  <si>
    <t>STT</t>
  </si>
  <si>
    <t>Nội dung</t>
  </si>
  <si>
    <t>ĐVT</t>
  </si>
  <si>
    <t>Khối lượng</t>
  </si>
  <si>
    <t>Diễn giải</t>
  </si>
  <si>
    <t xml:space="preserve">                   ĐẠI DIỆN BÊN A                                                                         ĐẠI DIỆN BÊN B</t>
  </si>
  <si>
    <t>Cộng hòa xã hội chủ nghĩa Việt nam</t>
  </si>
  <si>
    <t>……...…+++…………..</t>
  </si>
  <si>
    <t>BIÊN BẢN NGHIỆM THU KHỐI LƯỢNG HOÀN THÀNH</t>
  </si>
  <si>
    <t>I. Thành phần trực tiếp nghiệm thu:</t>
  </si>
  <si>
    <t>- Ông:………………….</t>
  </si>
  <si>
    <t>Chức vụ:</t>
  </si>
  <si>
    <t>………………….</t>
  </si>
  <si>
    <t>- Ông: ………………………………..</t>
  </si>
  <si>
    <t>………………………..</t>
  </si>
  <si>
    <t>II. Thời gian nghiệm thu:</t>
  </si>
  <si>
    <t>III. Nội dung:</t>
  </si>
  <si>
    <t>a. Căn cứ nghiệm thu:</t>
  </si>
  <si>
    <t>b.Nghiệm thu khối lượng sử dụng:</t>
  </si>
  <si>
    <t>* Khối lượng công việc hoàn thành:</t>
  </si>
  <si>
    <t>Nội dung công việc</t>
  </si>
  <si>
    <t>* Chất lượng công việc hoàn thành:</t>
  </si>
  <si>
    <t>IV. Kết luận:</t>
  </si>
  <si>
    <t>BẢNG QUYẾT TOÁN GIÁ TRỊ KHỐI LƯỢNG CÔNG VIỆC HOÀN THÀNH</t>
  </si>
  <si>
    <t>ĐẠI DIỆN BÊN A</t>
  </si>
  <si>
    <t>ĐẠI DIỆN BÊN B</t>
  </si>
  <si>
    <t>Ghi chú</t>
  </si>
  <si>
    <t>Chấp nhận nghiệm thu hoàn thành công trình để bàn giao đưa vào sử dụng</t>
  </si>
  <si>
    <t>HỒ SƠ QUYẾT TOÁN</t>
  </si>
  <si>
    <t>b.Đại diện đơn vị thi công: CÔNG TY TNHH THƯƠNG MẠI MAI HOAN</t>
  </si>
  <si>
    <t xml:space="preserve"> </t>
  </si>
  <si>
    <r>
      <t>c. Các ý kiến khác (nếu có):</t>
    </r>
    <r>
      <rPr>
        <sz val="13"/>
        <rFont val="Times New Roman"/>
        <family val="1"/>
      </rPr>
      <t>…………………………………………………………</t>
    </r>
  </si>
  <si>
    <t>THÔNG TIN DỰ ÁN:</t>
  </si>
  <si>
    <t xml:space="preserve">Dự án : </t>
  </si>
  <si>
    <t>[Ghi thông tin theo hợp đồng]</t>
  </si>
  <si>
    <t xml:space="preserve">Địa điểm : </t>
  </si>
  <si>
    <t>Công ty TNHH Thương mại Mai Hoan</t>
  </si>
  <si>
    <t xml:space="preserve">Hợp đồng số : </t>
  </si>
  <si>
    <t>Phụ lục HĐ số:</t>
  </si>
  <si>
    <t xml:space="preserve">Đợt thanh toán số: </t>
  </si>
  <si>
    <t>QT</t>
  </si>
  <si>
    <t>ĐƠN VỊ THI CÔNG :</t>
  </si>
  <si>
    <t>Địa chỉ:</t>
  </si>
  <si>
    <t>Điện thoại:</t>
  </si>
  <si>
    <t>0932.247.315</t>
  </si>
  <si>
    <t>Mã số thuế:</t>
  </si>
  <si>
    <t>0201.294.007</t>
  </si>
  <si>
    <t>Số tài khoản:</t>
  </si>
  <si>
    <t>Tại:</t>
  </si>
  <si>
    <t>Ngân hàng Agribank huyện Tiên Lãng, HP</t>
  </si>
  <si>
    <t>Fax:</t>
  </si>
  <si>
    <t>Người đại diện:</t>
  </si>
  <si>
    <t>PHẦN ĐỌC SỐ</t>
  </si>
  <si>
    <t>Số cần đọc:</t>
  </si>
  <si>
    <t>Số đọc</t>
  </si>
  <si>
    <t>Đọc chữ</t>
  </si>
  <si>
    <t>Hàng đơn vị</t>
  </si>
  <si>
    <t xml:space="preserve"> không</t>
  </si>
  <si>
    <t>Hàng chục</t>
  </si>
  <si>
    <t xml:space="preserve"> Một</t>
  </si>
  <si>
    <t xml:space="preserve"> một</t>
  </si>
  <si>
    <t>Hàng trăm</t>
  </si>
  <si>
    <t xml:space="preserve"> Hai</t>
  </si>
  <si>
    <t xml:space="preserve"> hai</t>
  </si>
  <si>
    <t>Hàng nghìn</t>
  </si>
  <si>
    <t xml:space="preserve"> Ba</t>
  </si>
  <si>
    <t xml:space="preserve"> ba</t>
  </si>
  <si>
    <t>Hàng chục nghìn</t>
  </si>
  <si>
    <t xml:space="preserve"> Bốn</t>
  </si>
  <si>
    <t xml:space="preserve"> bốn</t>
  </si>
  <si>
    <t>Hàng trăm nghìn</t>
  </si>
  <si>
    <t xml:space="preserve"> Năm</t>
  </si>
  <si>
    <t xml:space="preserve"> năm</t>
  </si>
  <si>
    <t>Hàng triệu</t>
  </si>
  <si>
    <t xml:space="preserve"> Sáu</t>
  </si>
  <si>
    <t xml:space="preserve"> sáu</t>
  </si>
  <si>
    <t>Hàng chục triệu</t>
  </si>
  <si>
    <t xml:space="preserve"> Bảy</t>
  </si>
  <si>
    <t xml:space="preserve"> bảy</t>
  </si>
  <si>
    <t>Hàng trăm triệu</t>
  </si>
  <si>
    <t xml:space="preserve"> Tám</t>
  </si>
  <si>
    <t xml:space="preserve"> tám</t>
  </si>
  <si>
    <t>Hàng tỷ</t>
  </si>
  <si>
    <t xml:space="preserve"> Chín</t>
  </si>
  <si>
    <t xml:space="preserve"> chín</t>
  </si>
  <si>
    <t>Hàng chục tỷ</t>
  </si>
  <si>
    <t>Hàng trăm tỷ</t>
  </si>
  <si>
    <t>Hàng nghìn tỷ</t>
  </si>
  <si>
    <t>Hàng chục nghìn tỷ</t>
  </si>
  <si>
    <t>Hàng trăm nghìn tỷ</t>
  </si>
  <si>
    <t>Đọc số là</t>
  </si>
  <si>
    <t>ĐƠN VỊ GIAO THẦU</t>
  </si>
  <si>
    <t xml:space="preserve">Hạng mục : </t>
  </si>
  <si>
    <t xml:space="preserve">Giám đốc </t>
  </si>
  <si>
    <t>Giá trị</t>
  </si>
  <si>
    <t>Tổng giá trị hợp đồng, PLHĐ sau thuế</t>
  </si>
  <si>
    <t>VND</t>
  </si>
  <si>
    <t>A</t>
  </si>
  <si>
    <t>B=B1+B2</t>
  </si>
  <si>
    <t>B1</t>
  </si>
  <si>
    <t>B2</t>
  </si>
  <si>
    <t>C1</t>
  </si>
  <si>
    <t>C2</t>
  </si>
  <si>
    <t>Lần 3</t>
  </si>
  <si>
    <t>C3</t>
  </si>
  <si>
    <t>Lần 4</t>
  </si>
  <si>
    <t>C4</t>
  </si>
  <si>
    <t>Giá trị còn lại thanh toán đợt này</t>
  </si>
  <si>
    <t>D=B-C</t>
  </si>
  <si>
    <t>Đơn vị</t>
  </si>
  <si>
    <t>KHỐI LƯỢNG</t>
  </si>
  <si>
    <t>Đơn giá hợp đồng</t>
  </si>
  <si>
    <t>GIÁ TRỊ (VNĐ)</t>
  </si>
  <si>
    <t>Hợp đồng /PLHĐ</t>
  </si>
  <si>
    <t>Lũy kế đến quyết toán</t>
  </si>
  <si>
    <t>Hợp đồng</t>
  </si>
  <si>
    <t xml:space="preserve">CỘNG GIÁ TRỊ </t>
  </si>
  <si>
    <t>THUẾ VAT 8%</t>
  </si>
  <si>
    <t>TỔNG GIÁ TRỊ</t>
  </si>
  <si>
    <t xml:space="preserve">Giá trị đề nghị chuyển tiền kỳ này:  </t>
  </si>
  <si>
    <t>2.2</t>
  </si>
  <si>
    <t>2.3</t>
  </si>
  <si>
    <t>C=(C1+C2+C3+C...)</t>
  </si>
  <si>
    <t>Giá trị lũy kế đến quyết toán (sau thuế)</t>
  </si>
  <si>
    <t>GT hoá đơn</t>
  </si>
  <si>
    <t>Giá trị thanh toán đợt trước (Sau thuế)</t>
  </si>
  <si>
    <t>Giá trị thanh toán luỹ kế đến đợt này (Sau thuế)</t>
  </si>
  <si>
    <t>Thôn Phú Cơ, Xã Tiên Lãng, TP Hải Phòng</t>
  </si>
  <si>
    <t xml:space="preserve">Công ty TNHH Thương Mại Mai Hoan  đã thi hoàn thành khối lượng công việc đúng yêu cầu chất lượng quy định theo như hợp đồng giữa hai bên </t>
  </si>
  <si>
    <t>Đợt trước</t>
  </si>
  <si>
    <t>Lũy kế đến đợt này</t>
  </si>
  <si>
    <t xml:space="preserve">Giá trị đã tạm ứng, thanh toán </t>
  </si>
  <si>
    <t xml:space="preserve">Lần 1- </t>
  </si>
  <si>
    <t>Lần 2-</t>
  </si>
  <si>
    <t>BẢNG TỔNG HỢP KHỐI LƯỢNG ÉP CỌC</t>
  </si>
  <si>
    <t>Ngày</t>
  </si>
  <si>
    <t>Số tim</t>
  </si>
  <si>
    <t>Loại cọc</t>
  </si>
  <si>
    <t xml:space="preserve">Tổ hợp cọc thực tế </t>
  </si>
  <si>
    <t>Chiều dài tổ hợp (m)</t>
  </si>
  <si>
    <t>Ép âm 
(m)</t>
  </si>
  <si>
    <t xml:space="preserve">Chiều sâu ép 
(m) </t>
  </si>
  <si>
    <t>Lực ép
(tấn)</t>
  </si>
  <si>
    <t>Cắt cọc</t>
  </si>
  <si>
    <t>Đ1</t>
  </si>
  <si>
    <t>Đ2</t>
  </si>
  <si>
    <t>Đ3</t>
  </si>
  <si>
    <t>Đ4</t>
  </si>
  <si>
    <t>Đ5</t>
  </si>
  <si>
    <t>A. ÉP TIM THÍ NGHIỆM</t>
  </si>
  <si>
    <t>TỔNG A</t>
  </si>
  <si>
    <t>B. ÉP TIM ĐẠI TRÀ</t>
  </si>
  <si>
    <t>TỔNG B</t>
  </si>
  <si>
    <t>TỔNG CỘNG  A+B</t>
  </si>
  <si>
    <t>ĐẠI ĐIỆN BÊN A</t>
  </si>
  <si>
    <t xml:space="preserve">Địa điểm: </t>
  </si>
  <si>
    <t>Thôn Phú Cơ,(nhà ông Mai Văn Hoan),xã Tiên Lãng, TP Hải Phòng</t>
  </si>
  <si>
    <t>m</t>
  </si>
  <si>
    <t>An Dương, Hải Phòng</t>
  </si>
  <si>
    <t>Hai bên xác nhận giá trị quyết toán trên là hoàn toán đúng. Biên bản này được lập thành 04 bản, mỗi bên giữ 02 bản có giá trị như nhau.</t>
  </si>
  <si>
    <t>Số tài khoản :</t>
  </si>
  <si>
    <t>2106201001733 Chi nhánh Ngân hàng NN&amp;PTNT Huyện Tiên Lãng</t>
  </si>
  <si>
    <t>Hải Phòng, ngày …… tháng …… năm 2026</t>
  </si>
  <si>
    <t>- Bắt đầu: ….. ngày ….. tháng ...năm 2026</t>
  </si>
  <si>
    <t>- Kết thúc:….. ngày ….. tháng …. năm 2026</t>
  </si>
  <si>
    <t xml:space="preserve"> Đại diện nhà thầu chính:</t>
  </si>
  <si>
    <t>Cung cấp  cọc BTCT 200*200</t>
  </si>
  <si>
    <t xml:space="preserve">Xử lý lỗ vỡ sông Đa Độ khu vực xã Kiến Hưng từ K43+487 ĐÊBS K43+715 </t>
  </si>
  <si>
    <t>1011/2025/HĐKT/DS-MH</t>
  </si>
  <si>
    <r>
      <t>Ông</t>
    </r>
    <r>
      <rPr>
        <sz val="13"/>
        <color theme="1"/>
        <rFont val="Times New Roman"/>
        <family val="1"/>
      </rPr>
      <t xml:space="preserve"> </t>
    </r>
    <r>
      <rPr>
        <b/>
        <sz val="13"/>
        <color theme="1"/>
        <rFont val="Times New Roman"/>
        <family val="1"/>
      </rPr>
      <t>Nguyễn Sĩ Sơn</t>
    </r>
  </si>
  <si>
    <t>Cung cấp cọc BTCT 200*200, sắt chủ 4D16 (L&gt;4m)</t>
  </si>
  <si>
    <t>Công Ty Tnhh Xây Dựng Định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</si>
</sst>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_);_(* \(#,##0\);_(* &quot;-&quot;??_);_(@_)"/>
    <numFmt numFmtId="165" formatCode="0.0"/>
    <numFmt numFmtId="166" formatCode="dd/mm/yyyy;@"/>
    <numFmt numFmtId="167" formatCode="_-* #,##0.00\ &quot;₫&quot;_-;\-* #,##0.00\ &quot;₫&quot;_-;_-* &quot;-&quot;??\ &quot;₫&quot;_-;_-@_-"/>
    <numFmt numFmtId="168" formatCode="_-[$€]* #,##0.00_-;\-[$€]* #,##0.00_-;_-[$€]* &quot;-&quot;??_-;_-@_-"/>
    <numFmt numFmtId="169" formatCode="_-* #,##0.00\ _₫_-;\-* #,##0.00\ _₫_-;_-* &quot;-&quot;??\ _₫_-;_-@_-"/>
    <numFmt numFmtId="170" formatCode="_-* #,##0.00_-;\-* #,##0.00_-;_-* &quot;-&quot;??_-;_-@_-"/>
    <numFmt numFmtId="171" formatCode="_-* #,##0.0_-;\-* #,##0.0_-;_-* &quot;-&quot;??_-;_-@_-"/>
    <numFmt numFmtId="172" formatCode="_-* #,##0_-;\-* #,##0_-;_-* &quot;-&quot;??_-;_-@_-"/>
    <numFmt numFmtId="173" formatCode="&quot;C&quot;##"/>
  </numFmts>
  <fonts count="62">
    <font>
      <sz val="11"/>
      <color theme="1"/>
      <name val="Times New Roman"/>
      <family val="2"/>
    </font>
    <font>
      <sz val="13"/>
      <color theme="1"/>
      <name val="Times New Roman"/>
      <family val="2"/>
    </font>
    <font>
      <sz val="13"/>
      <color theme="1"/>
      <name val="Times New Roman"/>
      <family val="2"/>
    </font>
    <font>
      <sz val="11"/>
      <color theme="1"/>
      <name val="Times New Roman"/>
      <family val="2"/>
    </font>
    <font>
      <sz val="12"/>
      <name val=".VnTime"/>
      <family val="2"/>
    </font>
    <font>
      <b/>
      <sz val="12"/>
      <name val="Times New Roman"/>
      <family val="1"/>
    </font>
    <font>
      <b/>
      <sz val="16"/>
      <name val="Times New Roman"/>
      <family val="1"/>
    </font>
    <font>
      <sz val="11"/>
      <color theme="1"/>
      <name val="Times New Roman"/>
      <family val="1"/>
    </font>
    <font>
      <sz val="12"/>
      <color theme="1"/>
      <name val="Times New Roman"/>
      <family val="1"/>
    </font>
    <font>
      <b/>
      <sz val="17"/>
      <name val="Times New Roman"/>
      <family val="1"/>
    </font>
    <font>
      <sz val="13"/>
      <name val="Times New Roman"/>
      <family val="1"/>
    </font>
    <font>
      <sz val="13"/>
      <color theme="1"/>
      <name val="Times New Roman"/>
      <family val="1"/>
    </font>
    <font>
      <i/>
      <sz val="13"/>
      <color indexed="8"/>
      <name val="Times New Roman"/>
      <family val="1"/>
    </font>
    <font>
      <i/>
      <sz val="13"/>
      <name val="Times New Roman"/>
      <family val="1"/>
    </font>
    <font>
      <sz val="13"/>
      <color indexed="8"/>
      <name val="Times New Roman"/>
      <family val="1"/>
    </font>
    <font>
      <b/>
      <sz val="13"/>
      <color indexed="8"/>
      <name val="Times New Roman"/>
      <family val="1"/>
    </font>
    <font>
      <b/>
      <sz val="13"/>
      <name val="Times New Roman"/>
      <family val="1"/>
    </font>
    <font>
      <sz val="13"/>
      <color rgb="FF000000"/>
      <name val="Times New Roman"/>
      <family val="1"/>
    </font>
    <font>
      <b/>
      <i/>
      <sz val="13"/>
      <color theme="1"/>
      <name val="Times New Roman"/>
      <family val="1"/>
    </font>
    <font>
      <sz val="11"/>
      <color indexed="8"/>
      <name val="Times New Roman"/>
      <family val="1"/>
    </font>
    <font>
      <b/>
      <i/>
      <sz val="13"/>
      <name val="Times New Roman"/>
      <family val="1"/>
    </font>
    <font>
      <b/>
      <sz val="13"/>
      <color theme="1"/>
      <name val="Times New Roman"/>
      <family val="1"/>
    </font>
    <font>
      <b/>
      <i/>
      <u/>
      <sz val="13"/>
      <name val="Times New Roman"/>
      <family val="1"/>
    </font>
    <font>
      <b/>
      <i/>
      <sz val="13"/>
      <name val=".VnTime"/>
      <family val="2"/>
    </font>
    <font>
      <sz val="10"/>
      <name val="Arial"/>
      <family val="2"/>
    </font>
    <font>
      <sz val="13"/>
      <color theme="1"/>
      <name val="VN.time"/>
    </font>
    <font>
      <b/>
      <sz val="12"/>
      <color theme="1"/>
      <name val="Times New Roman"/>
      <family val="1"/>
    </font>
    <font>
      <b/>
      <sz val="13"/>
      <color rgb="FF000000"/>
      <name val="Times New Roman"/>
      <family val="1"/>
    </font>
    <font>
      <b/>
      <sz val="13"/>
      <color theme="1"/>
      <name val="VN.time"/>
    </font>
    <font>
      <b/>
      <sz val="14"/>
      <color theme="1"/>
      <name val="Times New Roman"/>
      <family val="1"/>
    </font>
    <font>
      <b/>
      <sz val="18"/>
      <color theme="1"/>
      <name val="Times New Roman"/>
      <family val="1"/>
    </font>
    <font>
      <b/>
      <sz val="16"/>
      <color theme="1"/>
      <name val="Times New Roman"/>
      <family val="1"/>
    </font>
    <font>
      <sz val="11"/>
      <name val=".VnArial"/>
      <family val="2"/>
    </font>
    <font>
      <b/>
      <sz val="8"/>
      <color indexed="81"/>
      <name val="Tahoma"/>
      <family val="2"/>
    </font>
    <font>
      <sz val="8"/>
      <color indexed="81"/>
      <name val="Tahoma"/>
      <family val="2"/>
    </font>
    <font>
      <i/>
      <sz val="12"/>
      <name val="Times New Roman"/>
      <family val="1"/>
    </font>
    <font>
      <b/>
      <sz val="10"/>
      <color theme="1"/>
      <name val="Times New Roman"/>
      <family val="1"/>
    </font>
    <font>
      <sz val="10"/>
      <color theme="1"/>
      <name val="Times New Roman"/>
      <family val="1"/>
    </font>
    <font>
      <sz val="10"/>
      <color rgb="FFFF0000"/>
      <name val="Times New Roman"/>
      <family val="1"/>
    </font>
    <font>
      <sz val="10"/>
      <name val="Times New Roman"/>
      <family val="1"/>
    </font>
    <font>
      <b/>
      <sz val="10"/>
      <color rgb="FFFF0000"/>
      <name val="Times New Roman"/>
      <family val="1"/>
    </font>
    <font>
      <b/>
      <sz val="10"/>
      <name val="Times New Roman"/>
      <family val="1"/>
    </font>
    <font>
      <sz val="10"/>
      <name val="Helv"/>
    </font>
    <font>
      <sz val="11"/>
      <color indexed="8"/>
      <name val="Calibri"/>
      <family val="2"/>
    </font>
    <font>
      <b/>
      <sz val="8"/>
      <name val="Times New Roman"/>
      <family val="1"/>
    </font>
    <font>
      <sz val="8"/>
      <name val="Times New Roman"/>
      <family val="1"/>
    </font>
    <font>
      <b/>
      <sz val="9"/>
      <color indexed="81"/>
      <name val="Tahoma"/>
      <family val="2"/>
    </font>
    <font>
      <sz val="9"/>
      <color indexed="81"/>
      <name val="Tahoma"/>
      <family val="2"/>
    </font>
    <font>
      <sz val="13"/>
      <color theme="1"/>
      <name val=".VnTime"/>
      <family val="2"/>
    </font>
    <font>
      <sz val="8"/>
      <name val="Times New Roman"/>
      <family val="2"/>
    </font>
    <font>
      <i/>
      <sz val="13"/>
      <color theme="1"/>
      <name val="Times New Roman"/>
      <family val="1"/>
    </font>
    <font>
      <b/>
      <sz val="9"/>
      <name val="Times New Roman"/>
      <family val="1"/>
    </font>
    <font>
      <sz val="9"/>
      <name val="Times New Roman"/>
      <family val="1"/>
    </font>
    <font>
      <sz val="11"/>
      <name val="Times New Roman"/>
      <family val="1"/>
    </font>
    <font>
      <sz val="13"/>
      <color rgb="FF9C0006"/>
      <name val="Times New Roman"/>
      <family val="2"/>
    </font>
    <font>
      <sz val="11"/>
      <name val="Calibri"/>
      <family val="2"/>
      <scheme val="minor"/>
    </font>
    <font>
      <sz val="12"/>
      <name val="Times New Roman"/>
      <family val="1"/>
    </font>
    <font>
      <b/>
      <sz val="11"/>
      <name val="Times New Roman"/>
      <family val="1"/>
    </font>
    <font>
      <sz val="12"/>
      <name val="Times New Roman"/>
      <family val="2"/>
    </font>
    <font>
      <b/>
      <sz val="11"/>
      <name val="Arial"/>
      <family val="2"/>
    </font>
    <font>
      <b/>
      <sz val="11"/>
      <color rgb="FFFF0000"/>
      <name val="Times New Roman"/>
      <family val="1"/>
    </font>
    <font>
      <b/>
      <sz val="12"/>
      <color rgb="FFFF0000"/>
      <name val="Times New Roman"/>
      <family val="1"/>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theme="8" tint="0.39997558519241921"/>
        <bgColor indexed="64"/>
      </patternFill>
    </fill>
    <fill>
      <patternFill patternType="solid">
        <fgColor rgb="FFFFC7CE"/>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thin">
        <color indexed="64"/>
      </left>
      <right/>
      <top style="hair">
        <color indexed="64"/>
      </top>
      <bottom/>
      <diagonal/>
    </border>
    <border>
      <left style="thin">
        <color indexed="64"/>
      </left>
      <right style="medium">
        <color indexed="64"/>
      </right>
      <top style="hair">
        <color indexed="64"/>
      </top>
      <bottom/>
      <diagonal/>
    </border>
    <border>
      <left style="medium">
        <color indexed="64"/>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19">
    <xf numFmtId="0" fontId="0" fillId="0" borderId="0"/>
    <xf numFmtId="43" fontId="3" fillId="0" borderId="0" applyFont="0" applyFill="0" applyBorder="0" applyAlignment="0" applyProtection="0"/>
    <xf numFmtId="0" fontId="4" fillId="0" borderId="0"/>
    <xf numFmtId="0" fontId="24" fillId="0" borderId="0"/>
    <xf numFmtId="0" fontId="24" fillId="0" borderId="0"/>
    <xf numFmtId="0" fontId="24" fillId="0" borderId="0"/>
    <xf numFmtId="0" fontId="24" fillId="0" borderId="0">
      <alignment vertical="center"/>
    </xf>
    <xf numFmtId="0" fontId="32" fillId="0" borderId="0" applyNumberFormat="0" applyFill="0" applyBorder="0" applyAlignment="0" applyProtection="0"/>
    <xf numFmtId="43" fontId="24" fillId="0" borderId="0" applyFont="0" applyFill="0" applyBorder="0" applyAlignment="0" applyProtection="0"/>
    <xf numFmtId="0" fontId="24" fillId="0" borderId="0"/>
    <xf numFmtId="0" fontId="42" fillId="0" borderId="0"/>
    <xf numFmtId="170" fontId="43" fillId="0" borderId="0" applyFont="0" applyFill="0" applyBorder="0" applyAlignment="0" applyProtection="0">
      <alignment vertical="center"/>
    </xf>
    <xf numFmtId="9" fontId="43" fillId="0" borderId="0" applyFont="0" applyFill="0" applyBorder="0" applyAlignment="0" applyProtection="0">
      <alignment vertical="center"/>
    </xf>
    <xf numFmtId="0" fontId="54" fillId="7" borderId="0" applyNumberFormat="0" applyBorder="0" applyAlignment="0" applyProtection="0"/>
    <xf numFmtId="170" fontId="24" fillId="0" borderId="0"/>
    <xf numFmtId="0" fontId="1" fillId="0" borderId="0"/>
    <xf numFmtId="43" fontId="1" fillId="0" borderId="0" applyFont="0" applyFill="0" applyBorder="0" applyAlignment="0" applyProtection="0"/>
    <xf numFmtId="43" fontId="24" fillId="0" borderId="0" applyFont="0" applyFill="0" applyBorder="0" applyAlignment="0" applyProtection="0"/>
    <xf numFmtId="168" fontId="24" fillId="0" borderId="0"/>
  </cellStyleXfs>
  <cellXfs count="289">
    <xf numFmtId="0" fontId="0" fillId="0" borderId="0" xfId="0"/>
    <xf numFmtId="0" fontId="8" fillId="0" borderId="0" xfId="0" applyFont="1" applyAlignment="1">
      <alignment vertical="center"/>
    </xf>
    <xf numFmtId="0" fontId="8" fillId="0" borderId="0" xfId="0" applyFont="1"/>
    <xf numFmtId="0" fontId="7" fillId="0" borderId="0" xfId="0" applyFont="1" applyAlignment="1">
      <alignment vertical="center"/>
    </xf>
    <xf numFmtId="0" fontId="11" fillId="0" borderId="0" xfId="0" applyFont="1" applyAlignment="1">
      <alignment vertical="center"/>
    </xf>
    <xf numFmtId="0" fontId="12" fillId="0" borderId="0" xfId="0" applyFont="1" applyAlignment="1">
      <alignment horizontal="center" vertical="center"/>
    </xf>
    <xf numFmtId="0" fontId="10" fillId="2" borderId="0" xfId="0" applyFont="1" applyFill="1" applyAlignment="1">
      <alignment vertical="center"/>
    </xf>
    <xf numFmtId="0" fontId="13" fillId="2" borderId="0" xfId="0" applyFont="1" applyFill="1" applyAlignment="1">
      <alignment vertical="center"/>
    </xf>
    <xf numFmtId="0" fontId="11" fillId="2" borderId="0" xfId="0" applyFont="1" applyFill="1" applyAlignment="1">
      <alignment vertical="center"/>
    </xf>
    <xf numFmtId="0" fontId="14" fillId="0" borderId="0" xfId="0" applyFont="1" applyAlignment="1">
      <alignment horizontal="left" vertical="center"/>
    </xf>
    <xf numFmtId="3" fontId="14" fillId="0" borderId="0" xfId="0" applyNumberFormat="1" applyFont="1" applyAlignment="1">
      <alignment horizontal="left" vertical="center"/>
    </xf>
    <xf numFmtId="0" fontId="15" fillId="0" borderId="0" xfId="0" applyFont="1" applyAlignment="1">
      <alignment horizontal="left"/>
    </xf>
    <xf numFmtId="3" fontId="15" fillId="0" borderId="0" xfId="0" applyNumberFormat="1" applyFont="1" applyAlignment="1">
      <alignment horizontal="left"/>
    </xf>
    <xf numFmtId="3" fontId="14" fillId="0" borderId="0" xfId="0" quotePrefix="1" applyNumberFormat="1" applyFont="1" applyAlignment="1">
      <alignment horizontal="left" vertical="center"/>
    </xf>
    <xf numFmtId="0" fontId="16" fillId="0" borderId="0" xfId="0" applyFont="1" applyAlignment="1">
      <alignment horizontal="left" vertical="center"/>
    </xf>
    <xf numFmtId="3" fontId="16" fillId="0" borderId="0" xfId="0" applyNumberFormat="1" applyFont="1" applyAlignment="1">
      <alignment horizontal="left" vertical="center"/>
    </xf>
    <xf numFmtId="3" fontId="15" fillId="0" borderId="0" xfId="0" applyNumberFormat="1" applyFont="1" applyAlignment="1">
      <alignment horizontal="left" vertical="center"/>
    </xf>
    <xf numFmtId="3" fontId="15" fillId="0" borderId="0" xfId="0" applyNumberFormat="1" applyFont="1" applyAlignment="1">
      <alignment horizontal="center" vertical="center"/>
    </xf>
    <xf numFmtId="0" fontId="15" fillId="0" borderId="0" xfId="0" applyFont="1" applyAlignment="1">
      <alignment vertical="center"/>
    </xf>
    <xf numFmtId="0" fontId="16" fillId="0" borderId="0" xfId="0" applyFont="1" applyAlignment="1">
      <alignment horizontal="center" vertical="center"/>
    </xf>
    <xf numFmtId="0" fontId="11" fillId="0" borderId="0" xfId="0" applyFont="1" applyAlignment="1">
      <alignment horizontal="center" vertical="center"/>
    </xf>
    <xf numFmtId="0" fontId="7" fillId="0" borderId="0" xfId="0" applyFont="1" applyAlignment="1">
      <alignment horizontal="center" vertical="center"/>
    </xf>
    <xf numFmtId="0" fontId="10" fillId="0" borderId="0" xfId="0" applyFont="1"/>
    <xf numFmtId="0" fontId="21" fillId="0" borderId="0" xfId="0" applyFont="1"/>
    <xf numFmtId="0" fontId="11" fillId="0" borderId="0" xfId="0" applyFont="1"/>
    <xf numFmtId="0" fontId="22" fillId="0" borderId="0" xfId="0" applyFont="1" applyAlignment="1">
      <alignment vertical="center"/>
    </xf>
    <xf numFmtId="0" fontId="20" fillId="0" borderId="0" xfId="0" applyFont="1" applyAlignment="1">
      <alignment vertical="center"/>
    </xf>
    <xf numFmtId="0" fontId="10" fillId="0" borderId="0" xfId="0" applyFont="1" applyAlignment="1">
      <alignment vertical="center"/>
    </xf>
    <xf numFmtId="3" fontId="16" fillId="0" borderId="0" xfId="0" applyNumberFormat="1" applyFont="1" applyAlignment="1">
      <alignment vertical="center"/>
    </xf>
    <xf numFmtId="0" fontId="16" fillId="0" borderId="0" xfId="0" applyFont="1" applyAlignment="1">
      <alignment vertical="center"/>
    </xf>
    <xf numFmtId="0" fontId="23" fillId="0" borderId="0" xfId="0" applyFont="1"/>
    <xf numFmtId="0" fontId="21" fillId="0" borderId="0" xfId="0" applyFont="1" applyAlignment="1">
      <alignment vertical="center"/>
    </xf>
    <xf numFmtId="0" fontId="17" fillId="0" borderId="0" xfId="0" applyFont="1" applyAlignment="1">
      <alignment horizontal="left" vertical="center" wrapText="1"/>
    </xf>
    <xf numFmtId="0" fontId="16" fillId="3" borderId="0" xfId="0" applyFont="1" applyFill="1" applyAlignment="1">
      <alignment horizontal="center"/>
    </xf>
    <xf numFmtId="0" fontId="13" fillId="3" borderId="0" xfId="0" applyFont="1" applyFill="1"/>
    <xf numFmtId="0" fontId="16" fillId="0" borderId="0" xfId="2" applyFont="1" applyAlignment="1">
      <alignment vertical="center"/>
    </xf>
    <xf numFmtId="0" fontId="16" fillId="0" borderId="0" xfId="2" applyFont="1" applyAlignment="1">
      <alignment horizontal="center" vertical="top"/>
    </xf>
    <xf numFmtId="0" fontId="20" fillId="0" borderId="0" xfId="3" applyFont="1" applyAlignment="1">
      <alignment horizontal="centerContinuous" vertical="center"/>
    </xf>
    <xf numFmtId="0" fontId="20" fillId="0" borderId="0" xfId="0" applyFont="1" applyAlignment="1">
      <alignment horizontal="centerContinuous" vertical="center" wrapText="1"/>
    </xf>
    <xf numFmtId="0" fontId="16" fillId="0" borderId="0" xfId="3" applyFont="1" applyAlignment="1">
      <alignment vertical="center"/>
    </xf>
    <xf numFmtId="0" fontId="10" fillId="0" borderId="0" xfId="3" applyFont="1" applyAlignment="1">
      <alignment vertical="center"/>
    </xf>
    <xf numFmtId="0" fontId="10" fillId="0" borderId="0" xfId="2" applyFont="1" applyAlignment="1">
      <alignment vertical="center"/>
    </xf>
    <xf numFmtId="0" fontId="16" fillId="0" borderId="0" xfId="2" applyFont="1" applyAlignment="1">
      <alignment horizontal="right" vertical="center"/>
    </xf>
    <xf numFmtId="0" fontId="10" fillId="3" borderId="0" xfId="0" applyFont="1" applyFill="1"/>
    <xf numFmtId="0" fontId="10" fillId="0" borderId="0" xfId="0" applyFont="1" applyAlignment="1">
      <alignment horizontal="center" vertical="center" wrapText="1"/>
    </xf>
    <xf numFmtId="0" fontId="16" fillId="3" borderId="0" xfId="0" applyFont="1" applyFill="1" applyAlignment="1">
      <alignment horizontal="left" indent="2"/>
    </xf>
    <xf numFmtId="0" fontId="16" fillId="3" borderId="0" xfId="0" applyFont="1" applyFill="1"/>
    <xf numFmtId="0" fontId="16" fillId="0" borderId="0" xfId="0" applyFont="1"/>
    <xf numFmtId="14" fontId="10" fillId="3" borderId="0" xfId="0" applyNumberFormat="1" applyFont="1" applyFill="1"/>
    <xf numFmtId="14" fontId="10" fillId="0" borderId="0" xfId="0" quotePrefix="1" applyNumberFormat="1" applyFont="1"/>
    <xf numFmtId="14" fontId="10" fillId="3" borderId="0" xfId="0" applyNumberFormat="1" applyFont="1" applyFill="1" applyAlignment="1">
      <alignment horizontal="right"/>
    </xf>
    <xf numFmtId="14" fontId="10" fillId="3" borderId="0" xfId="0" quotePrefix="1" applyNumberFormat="1" applyFont="1" applyFill="1"/>
    <xf numFmtId="14" fontId="16" fillId="3" borderId="0" xfId="0" applyNumberFormat="1" applyFont="1" applyFill="1"/>
    <xf numFmtId="14" fontId="13" fillId="3" borderId="0" xfId="0" applyNumberFormat="1" applyFont="1" applyFill="1"/>
    <xf numFmtId="14" fontId="20" fillId="3" borderId="0" xfId="0" applyNumberFormat="1" applyFont="1" applyFill="1"/>
    <xf numFmtId="14" fontId="13" fillId="3" borderId="0" xfId="0" applyNumberFormat="1" applyFont="1" applyFill="1" applyAlignment="1">
      <alignment horizontal="right"/>
    </xf>
    <xf numFmtId="0" fontId="13" fillId="0" borderId="0" xfId="0" applyFont="1"/>
    <xf numFmtId="0" fontId="16" fillId="0" borderId="0" xfId="0" applyFont="1" applyAlignment="1">
      <alignment horizontal="center" vertical="center" wrapText="1"/>
    </xf>
    <xf numFmtId="0" fontId="25" fillId="0" borderId="0" xfId="0" applyFont="1" applyAlignment="1">
      <alignment vertical="center"/>
    </xf>
    <xf numFmtId="0" fontId="16" fillId="0" borderId="0" xfId="4" applyFont="1" applyAlignment="1">
      <alignment horizontal="center" vertical="center"/>
    </xf>
    <xf numFmtId="0" fontId="28"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center" vertical="center" wrapText="1"/>
    </xf>
    <xf numFmtId="0" fontId="25" fillId="0" borderId="0" xfId="0" applyFont="1" applyAlignment="1">
      <alignment horizontal="center" vertical="center"/>
    </xf>
    <xf numFmtId="0" fontId="10" fillId="0" borderId="1" xfId="0" applyFont="1" applyBorder="1" applyAlignment="1">
      <alignment horizontal="center" vertical="center"/>
    </xf>
    <xf numFmtId="0" fontId="11" fillId="0" borderId="7" xfId="0" applyFont="1" applyBorder="1"/>
    <xf numFmtId="0" fontId="11" fillId="0" borderId="8" xfId="0" applyFont="1" applyBorder="1"/>
    <xf numFmtId="0" fontId="11" fillId="0" borderId="9" xfId="0" applyFont="1" applyBorder="1"/>
    <xf numFmtId="0" fontId="11" fillId="0" borderId="10" xfId="0" applyFont="1" applyBorder="1"/>
    <xf numFmtId="0" fontId="11" fillId="0" borderId="11" xfId="0" applyFont="1" applyBorder="1"/>
    <xf numFmtId="0" fontId="31" fillId="0" borderId="10" xfId="0" applyFont="1" applyBorder="1" applyAlignment="1">
      <alignment horizontal="centerContinuous"/>
    </xf>
    <xf numFmtId="0" fontId="21" fillId="0" borderId="0" xfId="0" applyFont="1" applyAlignment="1">
      <alignment horizontal="centerContinuous"/>
    </xf>
    <xf numFmtId="0" fontId="21" fillId="0" borderId="11" xfId="0" applyFont="1" applyBorder="1" applyAlignment="1">
      <alignment horizontal="centerContinuous"/>
    </xf>
    <xf numFmtId="0" fontId="26" fillId="0" borderId="10" xfId="0" applyFont="1" applyBorder="1" applyAlignment="1">
      <alignment horizontal="centerContinuous"/>
    </xf>
    <xf numFmtId="0" fontId="30" fillId="0" borderId="10" xfId="0" applyFont="1" applyBorder="1" applyAlignment="1">
      <alignment horizontal="centerContinuous"/>
    </xf>
    <xf numFmtId="0" fontId="11" fillId="0" borderId="0" xfId="0" applyFont="1" applyAlignment="1">
      <alignment horizontal="centerContinuous"/>
    </xf>
    <xf numFmtId="0" fontId="11" fillId="0" borderId="11" xfId="0" applyFont="1" applyBorder="1" applyAlignment="1">
      <alignment horizontal="centerContinuous"/>
    </xf>
    <xf numFmtId="0" fontId="21" fillId="0" borderId="10" xfId="0" applyFont="1" applyBorder="1" applyAlignment="1">
      <alignment horizontal="centerContinuous"/>
    </xf>
    <xf numFmtId="0" fontId="29" fillId="0" borderId="10" xfId="0" applyFont="1" applyBorder="1" applyAlignment="1">
      <alignment horizontal="centerContinuous"/>
    </xf>
    <xf numFmtId="0" fontId="21" fillId="0" borderId="10" xfId="0" applyFont="1" applyBorder="1"/>
    <xf numFmtId="0" fontId="21" fillId="0" borderId="11" xfId="0" applyFont="1" applyBorder="1"/>
    <xf numFmtId="0" fontId="11" fillId="0" borderId="12" xfId="0" applyFont="1" applyBorder="1"/>
    <xf numFmtId="0" fontId="11" fillId="0" borderId="13" xfId="0" applyFont="1" applyBorder="1"/>
    <xf numFmtId="0" fontId="11" fillId="0" borderId="14" xfId="0" applyFont="1" applyBorder="1"/>
    <xf numFmtId="0" fontId="13" fillId="0" borderId="0" xfId="0" applyFont="1" applyAlignment="1">
      <alignment horizontal="right" vertical="center"/>
    </xf>
    <xf numFmtId="0" fontId="35" fillId="0" borderId="0" xfId="9" quotePrefix="1" applyFont="1" applyAlignment="1">
      <alignment vertical="center" wrapText="1"/>
    </xf>
    <xf numFmtId="0" fontId="21" fillId="0" borderId="0" xfId="0" applyFont="1" applyAlignment="1">
      <alignment horizontal="centerContinuous" vertical="center"/>
    </xf>
    <xf numFmtId="0" fontId="21" fillId="0" borderId="11" xfId="0" applyFont="1" applyBorder="1" applyAlignment="1">
      <alignment horizontal="centerContinuous" vertical="center"/>
    </xf>
    <xf numFmtId="0" fontId="17" fillId="0" borderId="2" xfId="0" applyFont="1" applyBorder="1" applyAlignment="1">
      <alignment horizontal="center" vertical="center"/>
    </xf>
    <xf numFmtId="0" fontId="36" fillId="4" borderId="0" xfId="5" applyFont="1" applyFill="1" applyAlignment="1">
      <alignment vertical="center"/>
    </xf>
    <xf numFmtId="0" fontId="37" fillId="0" borderId="0" xfId="5" applyFont="1" applyAlignment="1">
      <alignment vertical="center"/>
    </xf>
    <xf numFmtId="0" fontId="38" fillId="0" borderId="0" xfId="5" applyFont="1" applyAlignment="1">
      <alignment vertical="center"/>
    </xf>
    <xf numFmtId="0" fontId="39" fillId="0" borderId="0" xfId="5" applyFont="1" applyAlignment="1">
      <alignment vertical="center"/>
    </xf>
    <xf numFmtId="0" fontId="37" fillId="0" borderId="0" xfId="5" applyFont="1" applyAlignment="1">
      <alignment horizontal="left" vertical="center"/>
    </xf>
    <xf numFmtId="0" fontId="40" fillId="0" borderId="0" xfId="5" applyFont="1" applyAlignment="1">
      <alignment vertical="center"/>
    </xf>
    <xf numFmtId="0" fontId="38" fillId="0" borderId="0" xfId="5" quotePrefix="1" applyFont="1" applyAlignment="1">
      <alignment vertical="center"/>
    </xf>
    <xf numFmtId="12" fontId="38" fillId="0" borderId="0" xfId="1" applyNumberFormat="1" applyFont="1" applyFill="1" applyAlignment="1">
      <alignment horizontal="left" vertical="center"/>
    </xf>
    <xf numFmtId="167" fontId="36" fillId="0" borderId="0" xfId="5" applyNumberFormat="1" applyFont="1" applyAlignment="1">
      <alignment vertical="center"/>
    </xf>
    <xf numFmtId="0" fontId="37" fillId="0" borderId="0" xfId="5" applyFont="1" applyAlignment="1">
      <alignment horizontal="center" vertical="center"/>
    </xf>
    <xf numFmtId="167" fontId="39" fillId="0" borderId="0" xfId="6" applyNumberFormat="1" applyFont="1">
      <alignment vertical="center"/>
    </xf>
    <xf numFmtId="4" fontId="39" fillId="0" borderId="0" xfId="6" applyNumberFormat="1" applyFont="1">
      <alignment vertical="center"/>
    </xf>
    <xf numFmtId="4" fontId="39" fillId="0" borderId="0" xfId="6" applyNumberFormat="1" applyFont="1" applyAlignment="1">
      <alignment horizontal="center" vertical="center"/>
    </xf>
    <xf numFmtId="4" fontId="39" fillId="0" borderId="15" xfId="6" applyNumberFormat="1" applyFont="1" applyBorder="1" applyAlignment="1">
      <alignment horizontal="center" vertical="center"/>
    </xf>
    <xf numFmtId="3" fontId="39" fillId="5" borderId="16" xfId="7" applyNumberFormat="1" applyFont="1" applyFill="1" applyBorder="1" applyAlignment="1" applyProtection="1">
      <alignment vertical="center"/>
      <protection hidden="1"/>
    </xf>
    <xf numFmtId="3" fontId="39" fillId="0" borderId="0" xfId="6" applyNumberFormat="1" applyFont="1">
      <alignment vertical="center"/>
    </xf>
    <xf numFmtId="4" fontId="41" fillId="0" borderId="0" xfId="6" applyNumberFormat="1" applyFont="1" applyAlignment="1">
      <alignment horizontal="center" vertical="center"/>
    </xf>
    <xf numFmtId="168" fontId="41" fillId="0" borderId="0" xfId="6" applyNumberFormat="1" applyFont="1" applyAlignment="1">
      <alignment horizontal="center" vertical="center"/>
    </xf>
    <xf numFmtId="3" fontId="39" fillId="0" borderId="0" xfId="6" applyNumberFormat="1" applyFont="1" applyAlignment="1">
      <alignment horizontal="center" vertical="center"/>
    </xf>
    <xf numFmtId="3" fontId="39" fillId="0" borderId="0" xfId="7" applyNumberFormat="1" applyFont="1" applyFill="1" applyBorder="1" applyAlignment="1" applyProtection="1">
      <alignment vertical="center"/>
      <protection hidden="1"/>
    </xf>
    <xf numFmtId="3" fontId="39" fillId="0" borderId="5" xfId="7" applyNumberFormat="1" applyFont="1" applyFill="1" applyBorder="1" applyAlignment="1" applyProtection="1">
      <alignment horizontal="center" vertical="center"/>
      <protection hidden="1"/>
    </xf>
    <xf numFmtId="164" fontId="39" fillId="0" borderId="5" xfId="8" applyNumberFormat="1" applyFont="1" applyFill="1" applyBorder="1" applyAlignment="1">
      <alignment vertical="center"/>
    </xf>
    <xf numFmtId="3" fontId="39" fillId="0" borderId="17" xfId="7" applyNumberFormat="1" applyFont="1" applyFill="1" applyBorder="1" applyAlignment="1" applyProtection="1">
      <alignment horizontal="center" vertical="center"/>
      <protection hidden="1"/>
    </xf>
    <xf numFmtId="164" fontId="39" fillId="0" borderId="17" xfId="8" applyNumberFormat="1" applyFont="1" applyFill="1" applyBorder="1" applyAlignment="1">
      <alignment vertical="center"/>
    </xf>
    <xf numFmtId="3" fontId="39" fillId="0" borderId="6" xfId="7" applyNumberFormat="1" applyFont="1" applyFill="1" applyBorder="1" applyAlignment="1" applyProtection="1">
      <alignment horizontal="center" vertical="center"/>
      <protection hidden="1"/>
    </xf>
    <xf numFmtId="164" fontId="39" fillId="0" borderId="6" xfId="8" applyNumberFormat="1" applyFont="1" applyFill="1" applyBorder="1" applyAlignment="1">
      <alignment vertical="center"/>
    </xf>
    <xf numFmtId="3" fontId="39" fillId="0" borderId="0" xfId="7" applyNumberFormat="1" applyFont="1" applyFill="1" applyBorder="1" applyAlignment="1" applyProtection="1">
      <alignment horizontal="center" vertical="center"/>
      <protection hidden="1"/>
    </xf>
    <xf numFmtId="167" fontId="41" fillId="0" borderId="0" xfId="6" applyNumberFormat="1" applyFont="1" applyAlignment="1">
      <alignment horizontal="left" vertical="center"/>
    </xf>
    <xf numFmtId="0" fontId="16" fillId="0" borderId="0" xfId="4" applyFont="1" applyAlignment="1">
      <alignment vertical="center"/>
    </xf>
    <xf numFmtId="0" fontId="27" fillId="0" borderId="0" xfId="0" applyFont="1" applyAlignment="1">
      <alignment horizontal="center" vertical="center" wrapText="1"/>
    </xf>
    <xf numFmtId="164" fontId="27" fillId="0" borderId="0" xfId="1" applyNumberFormat="1" applyFont="1" applyBorder="1" applyAlignment="1">
      <alignment horizontal="center" vertical="center"/>
    </xf>
    <xf numFmtId="43" fontId="16" fillId="0" borderId="0" xfId="1" applyFont="1" applyAlignment="1">
      <alignment horizontal="center" vertical="center"/>
    </xf>
    <xf numFmtId="164" fontId="16" fillId="0" borderId="0" xfId="1" applyNumberFormat="1" applyFont="1" applyAlignment="1">
      <alignment horizontal="center" vertical="center"/>
    </xf>
    <xf numFmtId="164" fontId="16" fillId="0" borderId="0" xfId="1" applyNumberFormat="1" applyFont="1" applyAlignment="1">
      <alignment vertical="center"/>
    </xf>
    <xf numFmtId="164" fontId="16" fillId="0" borderId="0" xfId="1" applyNumberFormat="1" applyFont="1" applyAlignment="1">
      <alignment horizontal="right" vertical="center"/>
    </xf>
    <xf numFmtId="164" fontId="27" fillId="0" borderId="0" xfId="1" applyNumberFormat="1" applyFont="1" applyAlignment="1">
      <alignment horizontal="center" vertical="center" wrapText="1"/>
    </xf>
    <xf numFmtId="164" fontId="16" fillId="0" borderId="0" xfId="1" applyNumberFormat="1" applyFont="1" applyAlignment="1">
      <alignment horizontal="center" vertical="center" wrapText="1"/>
    </xf>
    <xf numFmtId="164" fontId="21" fillId="0" borderId="0" xfId="1" applyNumberFormat="1" applyFont="1" applyAlignment="1">
      <alignment horizontal="center" vertical="center" wrapText="1"/>
    </xf>
    <xf numFmtId="164" fontId="25" fillId="0" borderId="0" xfId="1" applyNumberFormat="1" applyFont="1" applyAlignment="1">
      <alignment vertical="center"/>
    </xf>
    <xf numFmtId="43" fontId="12" fillId="0" borderId="0" xfId="1" applyFont="1" applyAlignment="1">
      <alignment horizontal="center" vertical="center"/>
    </xf>
    <xf numFmtId="43" fontId="13" fillId="2" borderId="0" xfId="1" applyFont="1" applyFill="1" applyAlignment="1">
      <alignment vertical="center"/>
    </xf>
    <xf numFmtId="43" fontId="14" fillId="0" borderId="0" xfId="1" applyFont="1" applyAlignment="1">
      <alignment horizontal="center" vertical="center"/>
    </xf>
    <xf numFmtId="43" fontId="14" fillId="0" borderId="0" xfId="1" applyFont="1" applyBorder="1" applyAlignment="1">
      <alignment horizontal="right" vertical="center"/>
    </xf>
    <xf numFmtId="43" fontId="14" fillId="0" borderId="0" xfId="1" applyFont="1" applyAlignment="1">
      <alignment horizontal="left" vertical="center"/>
    </xf>
    <xf numFmtId="43" fontId="15" fillId="3" borderId="0" xfId="1" applyFont="1" applyFill="1" applyBorder="1" applyAlignment="1">
      <alignment horizontal="center" vertical="center"/>
    </xf>
    <xf numFmtId="43" fontId="14" fillId="0" borderId="0" xfId="1" applyFont="1" applyAlignment="1">
      <alignment vertical="center"/>
    </xf>
    <xf numFmtId="43" fontId="19" fillId="0" borderId="0" xfId="1" applyFont="1" applyAlignment="1">
      <alignment vertical="center"/>
    </xf>
    <xf numFmtId="0" fontId="20" fillId="0" borderId="0" xfId="0" applyFont="1" applyAlignment="1">
      <alignment horizontal="center" vertical="center"/>
    </xf>
    <xf numFmtId="0" fontId="18" fillId="0" borderId="10" xfId="0" applyFont="1" applyBorder="1" applyAlignment="1">
      <alignment horizontal="centerContinuous" vertical="center" wrapText="1"/>
    </xf>
    <xf numFmtId="0" fontId="18" fillId="0" borderId="10" xfId="0" applyFont="1" applyBorder="1" applyAlignment="1">
      <alignment horizontal="centerContinuous"/>
    </xf>
    <xf numFmtId="171" fontId="44" fillId="0" borderId="22" xfId="11" applyNumberFormat="1" applyFont="1" applyFill="1" applyBorder="1" applyAlignment="1" applyProtection="1">
      <alignment horizontal="center" vertical="center"/>
    </xf>
    <xf numFmtId="171" fontId="44" fillId="0" borderId="25" xfId="11" applyNumberFormat="1" applyFont="1" applyFill="1" applyBorder="1" applyAlignment="1" applyProtection="1">
      <alignment horizontal="center" vertical="center"/>
    </xf>
    <xf numFmtId="171" fontId="45" fillId="0" borderId="25" xfId="11" applyNumberFormat="1" applyFont="1" applyFill="1" applyBorder="1" applyAlignment="1" applyProtection="1">
      <alignment horizontal="center" vertical="center"/>
    </xf>
    <xf numFmtId="171" fontId="44" fillId="0" borderId="29" xfId="11" applyNumberFormat="1" applyFont="1" applyFill="1" applyBorder="1" applyAlignment="1" applyProtection="1">
      <alignment horizontal="center" vertical="center"/>
    </xf>
    <xf numFmtId="171" fontId="44" fillId="0" borderId="32" xfId="11" applyNumberFormat="1" applyFont="1" applyFill="1" applyBorder="1" applyAlignment="1" applyProtection="1">
      <alignment horizontal="center" vertical="center"/>
    </xf>
    <xf numFmtId="0" fontId="5" fillId="6" borderId="1" xfId="10" applyFont="1" applyFill="1" applyBorder="1" applyAlignment="1">
      <alignment horizontal="center" vertical="center" wrapText="1"/>
    </xf>
    <xf numFmtId="0" fontId="48" fillId="0" borderId="0" xfId="0" applyFont="1" applyAlignment="1">
      <alignment vertical="center"/>
    </xf>
    <xf numFmtId="0" fontId="11" fillId="0" borderId="0" xfId="0" applyFont="1" applyAlignment="1">
      <alignment vertical="center" wrapText="1"/>
    </xf>
    <xf numFmtId="0" fontId="21" fillId="0" borderId="0" xfId="0" applyFont="1" applyAlignment="1">
      <alignment horizontal="center"/>
    </xf>
    <xf numFmtId="0" fontId="16" fillId="6" borderId="1" xfId="10" applyFont="1" applyFill="1" applyBorder="1" applyAlignment="1">
      <alignment horizontal="center" vertical="center" wrapText="1"/>
    </xf>
    <xf numFmtId="0" fontId="10" fillId="0" borderId="1" xfId="10" applyFont="1" applyBorder="1" applyAlignment="1">
      <alignment horizontal="center" vertical="center"/>
    </xf>
    <xf numFmtId="3" fontId="11" fillId="0" borderId="1" xfId="0" applyNumberFormat="1" applyFont="1" applyBorder="1" applyAlignment="1">
      <alignment horizontal="right" vertical="center" wrapText="1"/>
    </xf>
    <xf numFmtId="170" fontId="10" fillId="0" borderId="1" xfId="11" applyFont="1" applyFill="1" applyBorder="1" applyAlignment="1" applyProtection="1">
      <alignment horizontal="center" vertical="center"/>
    </xf>
    <xf numFmtId="172" fontId="10" fillId="0" borderId="1" xfId="11" applyNumberFormat="1" applyFont="1" applyFill="1" applyBorder="1" applyAlignment="1" applyProtection="1">
      <alignment horizontal="center" vertical="center"/>
    </xf>
    <xf numFmtId="171" fontId="16" fillId="0" borderId="1" xfId="11" applyNumberFormat="1" applyFont="1" applyFill="1" applyBorder="1" applyAlignment="1" applyProtection="1">
      <alignment horizontal="center" vertical="center"/>
    </xf>
    <xf numFmtId="172" fontId="16" fillId="0" borderId="1" xfId="11" applyNumberFormat="1" applyFont="1" applyFill="1" applyBorder="1" applyAlignment="1" applyProtection="1">
      <alignment horizontal="center" vertical="center"/>
    </xf>
    <xf numFmtId="0" fontId="16" fillId="0" borderId="0" xfId="2" applyFont="1" applyAlignment="1">
      <alignment horizontal="center" vertical="center" wrapText="1"/>
    </xf>
    <xf numFmtId="0" fontId="16" fillId="0" borderId="0" xfId="2"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50" fillId="0" borderId="0" xfId="0" applyFont="1"/>
    <xf numFmtId="0" fontId="16" fillId="6" borderId="18" xfId="10" applyFont="1" applyFill="1" applyBorder="1" applyAlignment="1">
      <alignment horizontal="center" vertical="center"/>
    </xf>
    <xf numFmtId="0" fontId="16" fillId="6" borderId="19" xfId="10" applyFont="1" applyFill="1" applyBorder="1" applyAlignment="1">
      <alignment horizontal="center" vertical="center" wrapText="1"/>
    </xf>
    <xf numFmtId="0" fontId="16" fillId="6" borderId="20" xfId="10" applyFont="1" applyFill="1" applyBorder="1" applyAlignment="1">
      <alignment horizontal="center" vertical="center" wrapText="1"/>
    </xf>
    <xf numFmtId="0" fontId="16" fillId="0" borderId="21" xfId="10" applyFont="1" applyBorder="1" applyAlignment="1">
      <alignment horizontal="center" vertical="center"/>
    </xf>
    <xf numFmtId="169" fontId="16" fillId="0" borderId="22" xfId="10" applyNumberFormat="1" applyFont="1" applyBorder="1" applyAlignment="1">
      <alignment horizontal="left" vertical="center" wrapText="1"/>
    </xf>
    <xf numFmtId="172" fontId="16" fillId="0" borderId="5" xfId="11" applyNumberFormat="1" applyFont="1" applyFill="1" applyBorder="1" applyAlignment="1" applyProtection="1">
      <alignment horizontal="right" vertical="center"/>
    </xf>
    <xf numFmtId="171" fontId="10" fillId="0" borderId="23" xfId="11" applyNumberFormat="1" applyFont="1" applyFill="1" applyBorder="1" applyAlignment="1" applyProtection="1">
      <alignment horizontal="right" vertical="center"/>
    </xf>
    <xf numFmtId="169" fontId="16" fillId="0" borderId="17" xfId="10" applyNumberFormat="1" applyFont="1" applyBorder="1" applyAlignment="1">
      <alignment vertical="center" wrapText="1"/>
    </xf>
    <xf numFmtId="172" fontId="16" fillId="0" borderId="17" xfId="11" applyNumberFormat="1" applyFont="1" applyFill="1" applyBorder="1" applyAlignment="1" applyProtection="1">
      <alignment horizontal="right" vertical="center"/>
    </xf>
    <xf numFmtId="171" fontId="10" fillId="0" borderId="26" xfId="11" applyNumberFormat="1" applyFont="1" applyFill="1" applyBorder="1" applyAlignment="1" applyProtection="1">
      <alignment horizontal="center" vertical="center"/>
    </xf>
    <xf numFmtId="0" fontId="14" fillId="0" borderId="0" xfId="0" applyFont="1" applyAlignment="1">
      <alignment vertical="center"/>
    </xf>
    <xf numFmtId="169" fontId="10" fillId="0" borderId="25" xfId="10" applyNumberFormat="1" applyFont="1" applyBorder="1" applyAlignment="1">
      <alignment vertical="center" wrapText="1"/>
    </xf>
    <xf numFmtId="0" fontId="16" fillId="0" borderId="27" xfId="10" applyFont="1" applyBorder="1" applyAlignment="1">
      <alignment horizontal="center" vertical="center"/>
    </xf>
    <xf numFmtId="169" fontId="16" fillId="0" borderId="25" xfId="10" applyNumberFormat="1" applyFont="1" applyBorder="1" applyAlignment="1">
      <alignment horizontal="left" vertical="center" wrapText="1"/>
    </xf>
    <xf numFmtId="171" fontId="13" fillId="0" borderId="26" xfId="11" applyNumberFormat="1" applyFont="1" applyFill="1" applyBorder="1" applyAlignment="1" applyProtection="1">
      <alignment horizontal="center" vertical="center" wrapText="1"/>
    </xf>
    <xf numFmtId="0" fontId="10" fillId="0" borderId="28" xfId="10" applyFont="1" applyBorder="1" applyAlignment="1">
      <alignment horizontal="center" vertical="center"/>
    </xf>
    <xf numFmtId="169" fontId="10" fillId="0" borderId="29" xfId="10" applyNumberFormat="1" applyFont="1" applyBorder="1" applyAlignment="1">
      <alignment horizontal="left" vertical="center" wrapText="1"/>
    </xf>
    <xf numFmtId="171" fontId="13" fillId="0" borderId="30" xfId="11" applyNumberFormat="1" applyFont="1" applyFill="1" applyBorder="1" applyAlignment="1" applyProtection="1">
      <alignment horizontal="center" vertical="center" wrapText="1"/>
    </xf>
    <xf numFmtId="0" fontId="16" fillId="0" borderId="31" xfId="10" applyFont="1" applyBorder="1" applyAlignment="1">
      <alignment horizontal="center" vertical="center" wrapText="1"/>
    </xf>
    <xf numFmtId="169" fontId="16" fillId="0" borderId="32" xfId="10" applyNumberFormat="1" applyFont="1" applyBorder="1" applyAlignment="1">
      <alignment horizontal="left" vertical="center" wrapText="1"/>
    </xf>
    <xf numFmtId="172" fontId="16" fillId="0" borderId="6" xfId="11" applyNumberFormat="1" applyFont="1" applyFill="1" applyBorder="1" applyAlignment="1" applyProtection="1">
      <alignment horizontal="right" vertical="center"/>
    </xf>
    <xf numFmtId="171" fontId="13" fillId="0" borderId="33" xfId="11" applyNumberFormat="1" applyFont="1" applyFill="1" applyBorder="1" applyAlignment="1" applyProtection="1">
      <alignment horizontal="center" vertical="center" wrapText="1"/>
    </xf>
    <xf numFmtId="171" fontId="51" fillId="0" borderId="5" xfId="11" applyNumberFormat="1" applyFont="1" applyFill="1" applyBorder="1" applyAlignment="1" applyProtection="1">
      <alignment horizontal="center" vertical="center"/>
    </xf>
    <xf numFmtId="171" fontId="51" fillId="0" borderId="17" xfId="11" applyNumberFormat="1" applyFont="1" applyFill="1" applyBorder="1" applyAlignment="1" applyProtection="1">
      <alignment horizontal="center" vertical="center"/>
    </xf>
    <xf numFmtId="171" fontId="52" fillId="0" borderId="17" xfId="11" applyNumberFormat="1" applyFont="1" applyFill="1" applyBorder="1" applyAlignment="1" applyProtection="1">
      <alignment horizontal="center" vertical="center"/>
    </xf>
    <xf numFmtId="171" fontId="52" fillId="0" borderId="6" xfId="11" applyNumberFormat="1" applyFont="1" applyFill="1" applyBorder="1" applyAlignment="1" applyProtection="1">
      <alignment horizontal="center" vertical="center"/>
    </xf>
    <xf numFmtId="0" fontId="16" fillId="0" borderId="24" xfId="10" applyFont="1" applyBorder="1" applyAlignment="1">
      <alignment horizontal="center" vertical="center"/>
    </xf>
    <xf numFmtId="164" fontId="21" fillId="0" borderId="0" xfId="1" applyNumberFormat="1" applyFont="1" applyAlignment="1"/>
    <xf numFmtId="0" fontId="17" fillId="0" borderId="1" xfId="0" applyFont="1" applyBorder="1" applyAlignment="1">
      <alignment vertical="center" wrapText="1"/>
    </xf>
    <xf numFmtId="0" fontId="10" fillId="0" borderId="1" xfId="0" applyFont="1" applyBorder="1" applyAlignment="1">
      <alignment horizontal="left" vertical="center" wrapText="1"/>
    </xf>
    <xf numFmtId="172" fontId="53" fillId="0" borderId="17" xfId="11" applyNumberFormat="1" applyFont="1" applyFill="1" applyBorder="1" applyAlignment="1" applyProtection="1">
      <alignment horizontal="right" vertical="center"/>
    </xf>
    <xf numFmtId="0" fontId="53" fillId="0" borderId="24" xfId="10" applyFont="1" applyBorder="1" applyAlignment="1">
      <alignment horizontal="center" vertical="center"/>
    </xf>
    <xf numFmtId="0" fontId="20" fillId="0" borderId="0" xfId="0" applyFont="1" applyAlignment="1">
      <alignment horizontal="centerContinuous" vertical="center"/>
    </xf>
    <xf numFmtId="0" fontId="22" fillId="0" borderId="0" xfId="0" applyFont="1" applyAlignment="1">
      <alignment horizontal="centerContinuous" vertical="center"/>
    </xf>
    <xf numFmtId="3" fontId="15" fillId="0" borderId="0" xfId="0" applyNumberFormat="1" applyFont="1" applyAlignment="1">
      <alignment horizontal="centerContinuous"/>
    </xf>
    <xf numFmtId="0" fontId="10" fillId="0" borderId="0" xfId="0" applyFont="1" applyAlignment="1">
      <alignment horizontal="centerContinuous"/>
    </xf>
    <xf numFmtId="0" fontId="10" fillId="0" borderId="1" xfId="0" applyFont="1" applyBorder="1" applyAlignment="1">
      <alignment horizontal="center" vertical="center" wrapText="1"/>
    </xf>
    <xf numFmtId="49" fontId="55" fillId="0" borderId="0" xfId="14" applyNumberFormat="1" applyFont="1" applyAlignment="1">
      <alignment vertical="center"/>
    </xf>
    <xf numFmtId="0" fontId="53" fillId="0" borderId="0" xfId="15" applyFont="1"/>
    <xf numFmtId="2" fontId="53" fillId="0" borderId="0" xfId="15" applyNumberFormat="1" applyFont="1" applyAlignment="1">
      <alignment horizontal="center"/>
    </xf>
    <xf numFmtId="2" fontId="53" fillId="0" borderId="0" xfId="15" applyNumberFormat="1" applyFont="1" applyAlignment="1">
      <alignment horizontal="center" vertical="center"/>
    </xf>
    <xf numFmtId="0" fontId="53" fillId="0" borderId="0" xfId="15" applyFont="1" applyAlignment="1">
      <alignment horizontal="center" vertical="center"/>
    </xf>
    <xf numFmtId="0" fontId="5" fillId="0" borderId="1" xfId="15" applyFont="1" applyBorder="1" applyAlignment="1">
      <alignment horizontal="center" vertical="center" wrapText="1"/>
    </xf>
    <xf numFmtId="0" fontId="53" fillId="0" borderId="0" xfId="15" applyFont="1" applyAlignment="1">
      <alignment horizontal="center" vertical="center" wrapText="1"/>
    </xf>
    <xf numFmtId="0" fontId="5" fillId="0" borderId="1" xfId="15" applyFont="1" applyBorder="1" applyAlignment="1">
      <alignment horizontal="left" vertical="center"/>
    </xf>
    <xf numFmtId="0" fontId="53" fillId="0" borderId="1" xfId="15" applyFont="1" applyBorder="1" applyAlignment="1">
      <alignment horizontal="center" vertical="center"/>
    </xf>
    <xf numFmtId="14" fontId="53" fillId="0" borderId="1" xfId="15" applyNumberFormat="1" applyFont="1" applyBorder="1" applyAlignment="1">
      <alignment horizontal="center" vertical="center"/>
    </xf>
    <xf numFmtId="173" fontId="56" fillId="0" borderId="1" xfId="15" applyNumberFormat="1" applyFont="1" applyBorder="1" applyAlignment="1">
      <alignment horizontal="center" vertical="center"/>
    </xf>
    <xf numFmtId="1" fontId="53" fillId="0" borderId="1" xfId="15" applyNumberFormat="1" applyFont="1" applyBorder="1" applyAlignment="1">
      <alignment horizontal="center" vertical="center"/>
    </xf>
    <xf numFmtId="2" fontId="53" fillId="0" borderId="1" xfId="15" applyNumberFormat="1" applyFont="1" applyBorder="1" applyAlignment="1">
      <alignment horizontal="center" vertical="center"/>
    </xf>
    <xf numFmtId="2" fontId="10" fillId="0" borderId="1" xfId="15" applyNumberFormat="1" applyFont="1" applyBorder="1" applyAlignment="1">
      <alignment horizontal="center" vertical="center"/>
    </xf>
    <xf numFmtId="0" fontId="57" fillId="0" borderId="1" xfId="15" applyFont="1" applyBorder="1" applyAlignment="1">
      <alignment horizontal="center" vertical="center"/>
    </xf>
    <xf numFmtId="1" fontId="57" fillId="0" borderId="1" xfId="15" applyNumberFormat="1" applyFont="1" applyBorder="1" applyAlignment="1">
      <alignment horizontal="center" vertical="center"/>
    </xf>
    <xf numFmtId="43" fontId="57" fillId="0" borderId="1" xfId="16" applyFont="1" applyFill="1" applyBorder="1" applyAlignment="1">
      <alignment horizontal="center" vertical="center"/>
    </xf>
    <xf numFmtId="168" fontId="58" fillId="0" borderId="0" xfId="13" applyNumberFormat="1" applyFont="1" applyFill="1"/>
    <xf numFmtId="165" fontId="53" fillId="0" borderId="1" xfId="15" applyNumberFormat="1" applyFont="1" applyBorder="1" applyAlignment="1">
      <alignment horizontal="center" vertical="center"/>
    </xf>
    <xf numFmtId="0" fontId="57" fillId="0" borderId="0" xfId="15" applyFont="1" applyAlignment="1">
      <alignment horizontal="center" vertical="center"/>
    </xf>
    <xf numFmtId="0" fontId="57" fillId="0" borderId="0" xfId="15" applyFont="1"/>
    <xf numFmtId="1" fontId="57" fillId="0" borderId="0" xfId="15" applyNumberFormat="1" applyFont="1" applyAlignment="1">
      <alignment horizontal="center" vertical="center"/>
    </xf>
    <xf numFmtId="2" fontId="57" fillId="0" borderId="0" xfId="15" applyNumberFormat="1" applyFont="1" applyAlignment="1">
      <alignment horizontal="center" vertical="center"/>
    </xf>
    <xf numFmtId="0" fontId="56" fillId="0" borderId="1" xfId="15" applyFont="1" applyBorder="1" applyAlignment="1">
      <alignment horizontal="center" vertical="center" wrapText="1"/>
    </xf>
    <xf numFmtId="2" fontId="56" fillId="0" borderId="1" xfId="15" applyNumberFormat="1" applyFont="1" applyBorder="1" applyAlignment="1">
      <alignment horizontal="center" vertical="center" wrapText="1"/>
    </xf>
    <xf numFmtId="0" fontId="11" fillId="0" borderId="1" xfId="0" applyFont="1" applyBorder="1" applyAlignment="1">
      <alignment horizontal="center" vertical="center"/>
    </xf>
    <xf numFmtId="0" fontId="60" fillId="0" borderId="1" xfId="15" applyFont="1" applyBorder="1" applyAlignment="1">
      <alignment horizontal="center" vertical="center"/>
    </xf>
    <xf numFmtId="1" fontId="60" fillId="0" borderId="1" xfId="15" applyNumberFormat="1" applyFont="1" applyBorder="1" applyAlignment="1">
      <alignment horizontal="center" vertical="center"/>
    </xf>
    <xf numFmtId="0" fontId="61" fillId="0" borderId="1" xfId="15" applyFont="1" applyBorder="1" applyAlignment="1">
      <alignment horizontal="center" vertical="center" wrapText="1"/>
    </xf>
    <xf numFmtId="43" fontId="60" fillId="0" borderId="1" xfId="16" applyFont="1" applyFill="1" applyBorder="1" applyAlignment="1">
      <alignment horizontal="center" vertical="center"/>
    </xf>
    <xf numFmtId="2" fontId="61" fillId="0" borderId="1" xfId="15" applyNumberFormat="1" applyFont="1" applyBorder="1" applyAlignment="1">
      <alignment horizontal="center" vertical="center" wrapText="1"/>
    </xf>
    <xf numFmtId="0" fontId="60" fillId="0" borderId="0" xfId="15" applyFont="1" applyAlignment="1">
      <alignment horizontal="center" vertical="center" wrapText="1"/>
    </xf>
    <xf numFmtId="0" fontId="60" fillId="0" borderId="0" xfId="15" applyFont="1" applyAlignment="1">
      <alignment horizontal="center" vertical="center"/>
    </xf>
    <xf numFmtId="0" fontId="60" fillId="0" borderId="0" xfId="15" applyFont="1"/>
    <xf numFmtId="2" fontId="17" fillId="0" borderId="1" xfId="0" applyNumberFormat="1" applyFont="1" applyBorder="1" applyAlignment="1">
      <alignment horizontal="center" vertical="center"/>
    </xf>
    <xf numFmtId="164" fontId="11" fillId="0" borderId="1" xfId="1" applyNumberFormat="1" applyFont="1" applyBorder="1" applyAlignment="1">
      <alignment vertical="center"/>
    </xf>
    <xf numFmtId="0" fontId="18" fillId="0" borderId="0" xfId="0" applyFont="1"/>
    <xf numFmtId="0" fontId="20" fillId="3" borderId="0" xfId="0" applyFont="1" applyFill="1" applyAlignment="1">
      <alignment horizontal="left" vertical="justify" wrapText="1"/>
    </xf>
    <xf numFmtId="165" fontId="5" fillId="3" borderId="0" xfId="0" applyNumberFormat="1" applyFont="1" applyFill="1" applyAlignment="1">
      <alignment horizontal="center" wrapText="1"/>
    </xf>
    <xf numFmtId="0" fontId="16" fillId="3" borderId="0" xfId="0" applyFont="1" applyFill="1" applyAlignment="1">
      <alignment horizontal="center"/>
    </xf>
    <xf numFmtId="0" fontId="13" fillId="3" borderId="0" xfId="0" applyFont="1" applyFill="1" applyAlignment="1">
      <alignment horizontal="center"/>
    </xf>
    <xf numFmtId="0" fontId="16" fillId="0" borderId="0" xfId="2" applyFont="1" applyAlignment="1">
      <alignment horizontal="center" vertical="center" wrapText="1"/>
    </xf>
    <xf numFmtId="0" fontId="16" fillId="0" borderId="0" xfId="2" applyFont="1" applyAlignment="1">
      <alignment horizontal="center" vertical="center"/>
    </xf>
    <xf numFmtId="0" fontId="6" fillId="3" borderId="0" xfId="0" applyFont="1" applyFill="1" applyAlignment="1">
      <alignment horizontal="center"/>
    </xf>
    <xf numFmtId="0" fontId="20" fillId="3" borderId="0" xfId="0" applyFont="1" applyFill="1" applyAlignment="1">
      <alignment horizontal="center" vertical="center" wrapText="1"/>
    </xf>
    <xf numFmtId="0" fontId="20" fillId="3" borderId="0" xfId="0" applyFont="1" applyFill="1" applyAlignment="1">
      <alignment horizontal="center" vertical="center"/>
    </xf>
    <xf numFmtId="0" fontId="20" fillId="0" borderId="0" xfId="3" applyFont="1" applyAlignment="1">
      <alignment horizontal="center" vertical="center"/>
    </xf>
    <xf numFmtId="0" fontId="16" fillId="3" borderId="0" xfId="0" applyFont="1" applyFill="1" applyAlignment="1">
      <alignment horizontal="left" vertical="center" wrapText="1"/>
    </xf>
    <xf numFmtId="14" fontId="13" fillId="3" borderId="0" xfId="0" applyNumberFormat="1" applyFont="1" applyFill="1" applyAlignment="1">
      <alignment horizontal="left"/>
    </xf>
    <xf numFmtId="0" fontId="13" fillId="0" borderId="0" xfId="9" quotePrefix="1" applyFont="1" applyAlignment="1">
      <alignment horizontal="left" vertical="center" wrapText="1"/>
    </xf>
    <xf numFmtId="0" fontId="20" fillId="3" borderId="0" xfId="0" applyFont="1" applyFill="1" applyAlignment="1">
      <alignment horizontal="left" vertical="center" wrapText="1"/>
    </xf>
    <xf numFmtId="166" fontId="16" fillId="0" borderId="0" xfId="2" applyNumberFormat="1" applyFont="1" applyAlignment="1">
      <alignment horizontal="center" vertical="center" wrapText="1"/>
    </xf>
    <xf numFmtId="165" fontId="16" fillId="0" borderId="0" xfId="2" applyNumberFormat="1" applyFont="1" applyAlignment="1">
      <alignment horizontal="center" vertical="center" wrapText="1"/>
    </xf>
    <xf numFmtId="0" fontId="10" fillId="3" borderId="0" xfId="0" applyFont="1" applyFill="1" applyAlignment="1">
      <alignment horizontal="left" wrapText="1"/>
    </xf>
    <xf numFmtId="0" fontId="10" fillId="2" borderId="0" xfId="0" applyFont="1" applyFill="1" applyAlignment="1">
      <alignment horizontal="left" vertical="center" wrapText="1"/>
    </xf>
    <xf numFmtId="0" fontId="10" fillId="3" borderId="0" xfId="0" quotePrefix="1" applyFont="1" applyFill="1" applyAlignment="1">
      <alignment horizontal="left" vertical="center" wrapText="1"/>
    </xf>
    <xf numFmtId="0" fontId="10" fillId="3" borderId="0" xfId="0" applyFont="1" applyFill="1" applyAlignment="1">
      <alignment horizontal="left" vertical="center" wrapText="1"/>
    </xf>
    <xf numFmtId="0" fontId="20" fillId="3" borderId="0" xfId="0" quotePrefix="1" applyFont="1" applyFill="1" applyAlignment="1">
      <alignment horizontal="left" vertical="center" wrapText="1"/>
    </xf>
    <xf numFmtId="0" fontId="16" fillId="0" borderId="1" xfId="10" applyFont="1" applyBorder="1" applyAlignment="1">
      <alignment horizontal="center" vertical="center" wrapText="1"/>
    </xf>
    <xf numFmtId="0" fontId="21" fillId="0" borderId="0" xfId="0" applyFont="1" applyAlignment="1">
      <alignment horizontal="center"/>
    </xf>
    <xf numFmtId="0" fontId="16" fillId="0" borderId="2" xfId="10" applyFont="1" applyBorder="1" applyAlignment="1">
      <alignment horizontal="center" vertical="center" wrapText="1"/>
    </xf>
    <xf numFmtId="0" fontId="16" fillId="0" borderId="3" xfId="10" applyFont="1" applyBorder="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horizontal="center" vertical="center" wrapText="1"/>
    </xf>
    <xf numFmtId="0" fontId="6" fillId="0" borderId="0" xfId="4" applyFont="1" applyAlignment="1">
      <alignment horizontal="center" vertical="center"/>
    </xf>
    <xf numFmtId="0" fontId="20" fillId="0" borderId="0" xfId="4" applyFont="1" applyAlignment="1">
      <alignment horizontal="left" vertical="center" wrapText="1"/>
    </xf>
    <xf numFmtId="0" fontId="2" fillId="0" borderId="0" xfId="0" applyFont="1" applyAlignment="1">
      <alignment horizontal="left" vertical="center" wrapText="1"/>
    </xf>
    <xf numFmtId="0" fontId="16" fillId="6" borderId="1" xfId="10" applyFont="1" applyFill="1" applyBorder="1" applyAlignment="1">
      <alignment horizontal="center" vertical="center" wrapText="1"/>
    </xf>
    <xf numFmtId="0" fontId="13" fillId="0" borderId="4" xfId="9" quotePrefix="1" applyFont="1" applyBorder="1" applyAlignment="1">
      <alignment horizontal="left" vertical="center" wrapText="1"/>
    </xf>
    <xf numFmtId="0" fontId="16" fillId="0" borderId="0" xfId="0" applyFont="1" applyAlignment="1">
      <alignment horizontal="left" vertical="center"/>
    </xf>
    <xf numFmtId="169" fontId="20" fillId="0" borderId="34" xfId="12" applyNumberFormat="1" applyFont="1" applyFill="1" applyBorder="1" applyAlignment="1" applyProtection="1">
      <alignment vertical="center"/>
    </xf>
    <xf numFmtId="169" fontId="20" fillId="0" borderId="35" xfId="12" applyNumberFormat="1" applyFont="1" applyFill="1" applyBorder="1" applyAlignment="1" applyProtection="1">
      <alignment vertical="center"/>
    </xf>
    <xf numFmtId="169" fontId="20" fillId="0" borderId="36" xfId="12" applyNumberFormat="1" applyFont="1" applyFill="1" applyBorder="1" applyAlignment="1" applyProtection="1">
      <alignment vertical="center"/>
    </xf>
    <xf numFmtId="0" fontId="20" fillId="0" borderId="0" xfId="0" applyFont="1" applyAlignment="1">
      <alignment horizontal="center" vertical="center" wrapText="1"/>
    </xf>
    <xf numFmtId="0" fontId="20"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9" fillId="0" borderId="0" xfId="0" applyFont="1" applyAlignment="1">
      <alignment horizontal="center" vertical="center"/>
    </xf>
    <xf numFmtId="0" fontId="16" fillId="0" borderId="0" xfId="0" applyFont="1" applyAlignment="1">
      <alignment horizontal="center" wrapText="1"/>
    </xf>
    <xf numFmtId="0" fontId="10" fillId="0" borderId="0" xfId="0" applyFont="1" applyAlignment="1">
      <alignment horizontal="center"/>
    </xf>
    <xf numFmtId="0" fontId="16" fillId="0" borderId="0" xfId="0" applyFont="1" applyAlignment="1">
      <alignment horizontal="center"/>
    </xf>
    <xf numFmtId="0" fontId="20" fillId="0" borderId="0" xfId="0" applyFont="1" applyAlignment="1">
      <alignment horizontal="center"/>
    </xf>
    <xf numFmtId="0" fontId="10" fillId="0" borderId="0" xfId="0" quotePrefix="1" applyFont="1" applyAlignment="1">
      <alignment horizontal="center"/>
    </xf>
    <xf numFmtId="0" fontId="6" fillId="0" borderId="0" xfId="0" applyFont="1" applyAlignment="1">
      <alignment horizontal="center"/>
    </xf>
    <xf numFmtId="2" fontId="10" fillId="0" borderId="0" xfId="9" quotePrefix="1" applyNumberFormat="1" applyFont="1" applyAlignment="1">
      <alignment horizontal="left" vertical="center" wrapText="1"/>
    </xf>
    <xf numFmtId="0" fontId="60" fillId="0" borderId="1" xfId="15" applyFont="1" applyBorder="1" applyAlignment="1">
      <alignment horizontal="center" vertical="center"/>
    </xf>
    <xf numFmtId="43" fontId="59" fillId="0" borderId="0" xfId="17" applyFont="1" applyFill="1" applyBorder="1" applyAlignment="1">
      <alignment horizontal="center" vertical="top"/>
    </xf>
    <xf numFmtId="3" fontId="59" fillId="0" borderId="0" xfId="18" applyNumberFormat="1" applyFont="1" applyAlignment="1">
      <alignment horizontal="center" vertical="top"/>
    </xf>
    <xf numFmtId="0" fontId="6" fillId="0" borderId="0" xfId="15" applyFont="1" applyAlignment="1">
      <alignment horizontal="center" vertical="center"/>
    </xf>
    <xf numFmtId="0" fontId="5" fillId="0" borderId="1" xfId="15" applyFont="1" applyBorder="1" applyAlignment="1">
      <alignment horizontal="center" vertical="center" wrapText="1"/>
    </xf>
    <xf numFmtId="0" fontId="5" fillId="0" borderId="1" xfId="15" applyFont="1" applyBorder="1" applyAlignment="1">
      <alignment horizontal="center" vertical="center"/>
    </xf>
    <xf numFmtId="2" fontId="5" fillId="0" borderId="1" xfId="15" applyNumberFormat="1" applyFont="1" applyBorder="1" applyAlignment="1">
      <alignment horizontal="center" vertical="center" wrapText="1"/>
    </xf>
  </cellXfs>
  <cellStyles count="19">
    <cellStyle name="Bad" xfId="13" builtinId="27"/>
    <cellStyle name="Comma" xfId="1" builtinId="3"/>
    <cellStyle name="Comma 2" xfId="17" xr:uid="{8863D61E-7BAA-4F22-B7CA-FA75C7CC93A6}"/>
    <cellStyle name="Comma 2 2" xfId="16" xr:uid="{0C6DDEC9-E755-4B33-A5D8-BD6F835C246E}"/>
    <cellStyle name="Comma 3 3" xfId="8" xr:uid="{05A7DBFC-9FFA-42D6-9AA2-97965396557E}"/>
    <cellStyle name="Comma_BTGTTT" xfId="11" xr:uid="{9F12DC67-D251-422B-9042-9FB3CEC4E1BA}"/>
    <cellStyle name="Normal" xfId="0" builtinId="0"/>
    <cellStyle name="Normal 10 2" xfId="6" xr:uid="{FA5C273E-6DBE-46FB-BBBA-7638D39ADA98}"/>
    <cellStyle name="Normal 16" xfId="9" xr:uid="{DAA30186-08A1-4191-A318-593ED9312190}"/>
    <cellStyle name="Normal 2" xfId="18" xr:uid="{8C7FE611-9FF9-4FBA-B043-420A16B34A1D}"/>
    <cellStyle name="Normal 2 2" xfId="2" xr:uid="{348DA393-4EF9-44F7-A6BF-F5C1313507A4}"/>
    <cellStyle name="Normal 3" xfId="5" xr:uid="{4DCEAA21-AFC2-4083-8739-374A7DD07E42}"/>
    <cellStyle name="Normal 4" xfId="15" xr:uid="{1C516C8C-61A3-4D20-A4F1-072D96B56D6F}"/>
    <cellStyle name="Normal_42 - mau hop dong thi cong moi - 06-2013(1)" xfId="4" xr:uid="{2B42B2A5-745A-418B-A2C8-3D6054067FF9}"/>
    <cellStyle name="Normal_BTGTHT" xfId="10" xr:uid="{F60FBE3A-38B9-4AE6-8B1D-8D2185FEE498}"/>
    <cellStyle name="Normal_de nghi" xfId="14" xr:uid="{73168E19-6813-407A-9C5D-0011476C9394}"/>
    <cellStyle name="Normal_Mau-QuyetToan" xfId="7" xr:uid="{12DA1864-BBCE-4460-A7F8-3A22B98621F0}"/>
    <cellStyle name="Normal_VINCOM-Application No.6-rev01-03.02.09" xfId="3" xr:uid="{EE846978-A1C9-46D8-A289-5396BD46ECFB}"/>
    <cellStyle name="Percent_Sheet6" xfId="12" xr:uid="{FEA89903-9786-4A58-8231-91C9456983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06FED-6D63-49DF-9B3F-6DC05B38BC50}">
  <dimension ref="A1:S47"/>
  <sheetViews>
    <sheetView workbookViewId="0">
      <selection activeCell="C15" sqref="C15"/>
    </sheetView>
  </sheetViews>
  <sheetFormatPr defaultColWidth="9.7109375" defaultRowHeight="12.75"/>
  <cols>
    <col min="1" max="1" width="20.7109375" style="90" bestFit="1" customWidth="1"/>
    <col min="2" max="2" width="20.85546875" style="90" customWidth="1"/>
    <col min="3" max="3" width="18.85546875" style="90" customWidth="1"/>
    <col min="4" max="6" width="9.7109375" style="90"/>
    <col min="7" max="7" width="15" style="90" customWidth="1"/>
    <col min="8" max="12" width="9.7109375" style="90"/>
    <col min="13" max="13" width="20.7109375" style="90" bestFit="1" customWidth="1"/>
    <col min="14" max="14" width="20.85546875" style="90" customWidth="1"/>
    <col min="15" max="15" width="18.85546875" style="90" customWidth="1"/>
    <col min="16" max="18" width="9.7109375" style="90"/>
    <col min="19" max="19" width="15" style="90" customWidth="1"/>
    <col min="20" max="256" width="9.7109375" style="90"/>
    <col min="257" max="257" width="20.7109375" style="90" bestFit="1" customWidth="1"/>
    <col min="258" max="258" width="20.85546875" style="90" customWidth="1"/>
    <col min="259" max="259" width="18.85546875" style="90" customWidth="1"/>
    <col min="260" max="262" width="9.7109375" style="90"/>
    <col min="263" max="263" width="15" style="90" customWidth="1"/>
    <col min="264" max="512" width="9.7109375" style="90"/>
    <col min="513" max="513" width="20.7109375" style="90" bestFit="1" customWidth="1"/>
    <col min="514" max="514" width="20.85546875" style="90" customWidth="1"/>
    <col min="515" max="515" width="18.85546875" style="90" customWidth="1"/>
    <col min="516" max="518" width="9.7109375" style="90"/>
    <col min="519" max="519" width="15" style="90" customWidth="1"/>
    <col min="520" max="768" width="9.7109375" style="90"/>
    <col min="769" max="769" width="20.7109375" style="90" bestFit="1" customWidth="1"/>
    <col min="770" max="770" width="20.85546875" style="90" customWidth="1"/>
    <col min="771" max="771" width="18.85546875" style="90" customWidth="1"/>
    <col min="772" max="774" width="9.7109375" style="90"/>
    <col min="775" max="775" width="15" style="90" customWidth="1"/>
    <col min="776" max="1024" width="9.7109375" style="90"/>
    <col min="1025" max="1025" width="20.7109375" style="90" bestFit="1" customWidth="1"/>
    <col min="1026" max="1026" width="20.85546875" style="90" customWidth="1"/>
    <col min="1027" max="1027" width="18.85546875" style="90" customWidth="1"/>
    <col min="1028" max="1030" width="9.7109375" style="90"/>
    <col min="1031" max="1031" width="15" style="90" customWidth="1"/>
    <col min="1032" max="1280" width="9.7109375" style="90"/>
    <col min="1281" max="1281" width="20.7109375" style="90" bestFit="1" customWidth="1"/>
    <col min="1282" max="1282" width="20.85546875" style="90" customWidth="1"/>
    <col min="1283" max="1283" width="18.85546875" style="90" customWidth="1"/>
    <col min="1284" max="1286" width="9.7109375" style="90"/>
    <col min="1287" max="1287" width="15" style="90" customWidth="1"/>
    <col min="1288" max="1536" width="9.7109375" style="90"/>
    <col min="1537" max="1537" width="20.7109375" style="90" bestFit="1" customWidth="1"/>
    <col min="1538" max="1538" width="20.85546875" style="90" customWidth="1"/>
    <col min="1539" max="1539" width="18.85546875" style="90" customWidth="1"/>
    <col min="1540" max="1542" width="9.7109375" style="90"/>
    <col min="1543" max="1543" width="15" style="90" customWidth="1"/>
    <col min="1544" max="1792" width="9.7109375" style="90"/>
    <col min="1793" max="1793" width="20.7109375" style="90" bestFit="1" customWidth="1"/>
    <col min="1794" max="1794" width="20.85546875" style="90" customWidth="1"/>
    <col min="1795" max="1795" width="18.85546875" style="90" customWidth="1"/>
    <col min="1796" max="1798" width="9.7109375" style="90"/>
    <col min="1799" max="1799" width="15" style="90" customWidth="1"/>
    <col min="1800" max="2048" width="9.7109375" style="90"/>
    <col min="2049" max="2049" width="20.7109375" style="90" bestFit="1" customWidth="1"/>
    <col min="2050" max="2050" width="20.85546875" style="90" customWidth="1"/>
    <col min="2051" max="2051" width="18.85546875" style="90" customWidth="1"/>
    <col min="2052" max="2054" width="9.7109375" style="90"/>
    <col min="2055" max="2055" width="15" style="90" customWidth="1"/>
    <col min="2056" max="2304" width="9.7109375" style="90"/>
    <col min="2305" max="2305" width="20.7109375" style="90" bestFit="1" customWidth="1"/>
    <col min="2306" max="2306" width="20.85546875" style="90" customWidth="1"/>
    <col min="2307" max="2307" width="18.85546875" style="90" customWidth="1"/>
    <col min="2308" max="2310" width="9.7109375" style="90"/>
    <col min="2311" max="2311" width="15" style="90" customWidth="1"/>
    <col min="2312" max="2560" width="9.7109375" style="90"/>
    <col min="2561" max="2561" width="20.7109375" style="90" bestFit="1" customWidth="1"/>
    <col min="2562" max="2562" width="20.85546875" style="90" customWidth="1"/>
    <col min="2563" max="2563" width="18.85546875" style="90" customWidth="1"/>
    <col min="2564" max="2566" width="9.7109375" style="90"/>
    <col min="2567" max="2567" width="15" style="90" customWidth="1"/>
    <col min="2568" max="2816" width="9.7109375" style="90"/>
    <col min="2817" max="2817" width="20.7109375" style="90" bestFit="1" customWidth="1"/>
    <col min="2818" max="2818" width="20.85546875" style="90" customWidth="1"/>
    <col min="2819" max="2819" width="18.85546875" style="90" customWidth="1"/>
    <col min="2820" max="2822" width="9.7109375" style="90"/>
    <col min="2823" max="2823" width="15" style="90" customWidth="1"/>
    <col min="2824" max="3072" width="9.7109375" style="90"/>
    <col min="3073" max="3073" width="20.7109375" style="90" bestFit="1" customWidth="1"/>
    <col min="3074" max="3074" width="20.85546875" style="90" customWidth="1"/>
    <col min="3075" max="3075" width="18.85546875" style="90" customWidth="1"/>
    <col min="3076" max="3078" width="9.7109375" style="90"/>
    <col min="3079" max="3079" width="15" style="90" customWidth="1"/>
    <col min="3080" max="3328" width="9.7109375" style="90"/>
    <col min="3329" max="3329" width="20.7109375" style="90" bestFit="1" customWidth="1"/>
    <col min="3330" max="3330" width="20.85546875" style="90" customWidth="1"/>
    <col min="3331" max="3331" width="18.85546875" style="90" customWidth="1"/>
    <col min="3332" max="3334" width="9.7109375" style="90"/>
    <col min="3335" max="3335" width="15" style="90" customWidth="1"/>
    <col min="3336" max="3584" width="9.7109375" style="90"/>
    <col min="3585" max="3585" width="20.7109375" style="90" bestFit="1" customWidth="1"/>
    <col min="3586" max="3586" width="20.85546875" style="90" customWidth="1"/>
    <col min="3587" max="3587" width="18.85546875" style="90" customWidth="1"/>
    <col min="3588" max="3590" width="9.7109375" style="90"/>
    <col min="3591" max="3591" width="15" style="90" customWidth="1"/>
    <col min="3592" max="3840" width="9.7109375" style="90"/>
    <col min="3841" max="3841" width="20.7109375" style="90" bestFit="1" customWidth="1"/>
    <col min="3842" max="3842" width="20.85546875" style="90" customWidth="1"/>
    <col min="3843" max="3843" width="18.85546875" style="90" customWidth="1"/>
    <col min="3844" max="3846" width="9.7109375" style="90"/>
    <col min="3847" max="3847" width="15" style="90" customWidth="1"/>
    <col min="3848" max="4096" width="9.7109375" style="90"/>
    <col min="4097" max="4097" width="20.7109375" style="90" bestFit="1" customWidth="1"/>
    <col min="4098" max="4098" width="20.85546875" style="90" customWidth="1"/>
    <col min="4099" max="4099" width="18.85546875" style="90" customWidth="1"/>
    <col min="4100" max="4102" width="9.7109375" style="90"/>
    <col min="4103" max="4103" width="15" style="90" customWidth="1"/>
    <col min="4104" max="4352" width="9.7109375" style="90"/>
    <col min="4353" max="4353" width="20.7109375" style="90" bestFit="1" customWidth="1"/>
    <col min="4354" max="4354" width="20.85546875" style="90" customWidth="1"/>
    <col min="4355" max="4355" width="18.85546875" style="90" customWidth="1"/>
    <col min="4356" max="4358" width="9.7109375" style="90"/>
    <col min="4359" max="4359" width="15" style="90" customWidth="1"/>
    <col min="4360" max="4608" width="9.7109375" style="90"/>
    <col min="4609" max="4609" width="20.7109375" style="90" bestFit="1" customWidth="1"/>
    <col min="4610" max="4610" width="20.85546875" style="90" customWidth="1"/>
    <col min="4611" max="4611" width="18.85546875" style="90" customWidth="1"/>
    <col min="4612" max="4614" width="9.7109375" style="90"/>
    <col min="4615" max="4615" width="15" style="90" customWidth="1"/>
    <col min="4616" max="4864" width="9.7109375" style="90"/>
    <col min="4865" max="4865" width="20.7109375" style="90" bestFit="1" customWidth="1"/>
    <col min="4866" max="4866" width="20.85546875" style="90" customWidth="1"/>
    <col min="4867" max="4867" width="18.85546875" style="90" customWidth="1"/>
    <col min="4868" max="4870" width="9.7109375" style="90"/>
    <col min="4871" max="4871" width="15" style="90" customWidth="1"/>
    <col min="4872" max="5120" width="9.7109375" style="90"/>
    <col min="5121" max="5121" width="20.7109375" style="90" bestFit="1" customWidth="1"/>
    <col min="5122" max="5122" width="20.85546875" style="90" customWidth="1"/>
    <col min="5123" max="5123" width="18.85546875" style="90" customWidth="1"/>
    <col min="5124" max="5126" width="9.7109375" style="90"/>
    <col min="5127" max="5127" width="15" style="90" customWidth="1"/>
    <col min="5128" max="5376" width="9.7109375" style="90"/>
    <col min="5377" max="5377" width="20.7109375" style="90" bestFit="1" customWidth="1"/>
    <col min="5378" max="5378" width="20.85546875" style="90" customWidth="1"/>
    <col min="5379" max="5379" width="18.85546875" style="90" customWidth="1"/>
    <col min="5380" max="5382" width="9.7109375" style="90"/>
    <col min="5383" max="5383" width="15" style="90" customWidth="1"/>
    <col min="5384" max="5632" width="9.7109375" style="90"/>
    <col min="5633" max="5633" width="20.7109375" style="90" bestFit="1" customWidth="1"/>
    <col min="5634" max="5634" width="20.85546875" style="90" customWidth="1"/>
    <col min="5635" max="5635" width="18.85546875" style="90" customWidth="1"/>
    <col min="5636" max="5638" width="9.7109375" style="90"/>
    <col min="5639" max="5639" width="15" style="90" customWidth="1"/>
    <col min="5640" max="5888" width="9.7109375" style="90"/>
    <col min="5889" max="5889" width="20.7109375" style="90" bestFit="1" customWidth="1"/>
    <col min="5890" max="5890" width="20.85546875" style="90" customWidth="1"/>
    <col min="5891" max="5891" width="18.85546875" style="90" customWidth="1"/>
    <col min="5892" max="5894" width="9.7109375" style="90"/>
    <col min="5895" max="5895" width="15" style="90" customWidth="1"/>
    <col min="5896" max="6144" width="9.7109375" style="90"/>
    <col min="6145" max="6145" width="20.7109375" style="90" bestFit="1" customWidth="1"/>
    <col min="6146" max="6146" width="20.85546875" style="90" customWidth="1"/>
    <col min="6147" max="6147" width="18.85546875" style="90" customWidth="1"/>
    <col min="6148" max="6150" width="9.7109375" style="90"/>
    <col min="6151" max="6151" width="15" style="90" customWidth="1"/>
    <col min="6152" max="6400" width="9.7109375" style="90"/>
    <col min="6401" max="6401" width="20.7109375" style="90" bestFit="1" customWidth="1"/>
    <col min="6402" max="6402" width="20.85546875" style="90" customWidth="1"/>
    <col min="6403" max="6403" width="18.85546875" style="90" customWidth="1"/>
    <col min="6404" max="6406" width="9.7109375" style="90"/>
    <col min="6407" max="6407" width="15" style="90" customWidth="1"/>
    <col min="6408" max="6656" width="9.7109375" style="90"/>
    <col min="6657" max="6657" width="20.7109375" style="90" bestFit="1" customWidth="1"/>
    <col min="6658" max="6658" width="20.85546875" style="90" customWidth="1"/>
    <col min="6659" max="6659" width="18.85546875" style="90" customWidth="1"/>
    <col min="6660" max="6662" width="9.7109375" style="90"/>
    <col min="6663" max="6663" width="15" style="90" customWidth="1"/>
    <col min="6664" max="6912" width="9.7109375" style="90"/>
    <col min="6913" max="6913" width="20.7109375" style="90" bestFit="1" customWidth="1"/>
    <col min="6914" max="6914" width="20.85546875" style="90" customWidth="1"/>
    <col min="6915" max="6915" width="18.85546875" style="90" customWidth="1"/>
    <col min="6916" max="6918" width="9.7109375" style="90"/>
    <col min="6919" max="6919" width="15" style="90" customWidth="1"/>
    <col min="6920" max="7168" width="9.7109375" style="90"/>
    <col min="7169" max="7169" width="20.7109375" style="90" bestFit="1" customWidth="1"/>
    <col min="7170" max="7170" width="20.85546875" style="90" customWidth="1"/>
    <col min="7171" max="7171" width="18.85546875" style="90" customWidth="1"/>
    <col min="7172" max="7174" width="9.7109375" style="90"/>
    <col min="7175" max="7175" width="15" style="90" customWidth="1"/>
    <col min="7176" max="7424" width="9.7109375" style="90"/>
    <col min="7425" max="7425" width="20.7109375" style="90" bestFit="1" customWidth="1"/>
    <col min="7426" max="7426" width="20.85546875" style="90" customWidth="1"/>
    <col min="7427" max="7427" width="18.85546875" style="90" customWidth="1"/>
    <col min="7428" max="7430" width="9.7109375" style="90"/>
    <col min="7431" max="7431" width="15" style="90" customWidth="1"/>
    <col min="7432" max="7680" width="9.7109375" style="90"/>
    <col min="7681" max="7681" width="20.7109375" style="90" bestFit="1" customWidth="1"/>
    <col min="7682" max="7682" width="20.85546875" style="90" customWidth="1"/>
    <col min="7683" max="7683" width="18.85546875" style="90" customWidth="1"/>
    <col min="7684" max="7686" width="9.7109375" style="90"/>
    <col min="7687" max="7687" width="15" style="90" customWidth="1"/>
    <col min="7688" max="7936" width="9.7109375" style="90"/>
    <col min="7937" max="7937" width="20.7109375" style="90" bestFit="1" customWidth="1"/>
    <col min="7938" max="7938" width="20.85546875" style="90" customWidth="1"/>
    <col min="7939" max="7939" width="18.85546875" style="90" customWidth="1"/>
    <col min="7940" max="7942" width="9.7109375" style="90"/>
    <col min="7943" max="7943" width="15" style="90" customWidth="1"/>
    <col min="7944" max="8192" width="9.7109375" style="90"/>
    <col min="8193" max="8193" width="20.7109375" style="90" bestFit="1" customWidth="1"/>
    <col min="8194" max="8194" width="20.85546875" style="90" customWidth="1"/>
    <col min="8195" max="8195" width="18.85546875" style="90" customWidth="1"/>
    <col min="8196" max="8198" width="9.7109375" style="90"/>
    <col min="8199" max="8199" width="15" style="90" customWidth="1"/>
    <col min="8200" max="8448" width="9.7109375" style="90"/>
    <col min="8449" max="8449" width="20.7109375" style="90" bestFit="1" customWidth="1"/>
    <col min="8450" max="8450" width="20.85546875" style="90" customWidth="1"/>
    <col min="8451" max="8451" width="18.85546875" style="90" customWidth="1"/>
    <col min="8452" max="8454" width="9.7109375" style="90"/>
    <col min="8455" max="8455" width="15" style="90" customWidth="1"/>
    <col min="8456" max="8704" width="9.7109375" style="90"/>
    <col min="8705" max="8705" width="20.7109375" style="90" bestFit="1" customWidth="1"/>
    <col min="8706" max="8706" width="20.85546875" style="90" customWidth="1"/>
    <col min="8707" max="8707" width="18.85546875" style="90" customWidth="1"/>
    <col min="8708" max="8710" width="9.7109375" style="90"/>
    <col min="8711" max="8711" width="15" style="90" customWidth="1"/>
    <col min="8712" max="8960" width="9.7109375" style="90"/>
    <col min="8961" max="8961" width="20.7109375" style="90" bestFit="1" customWidth="1"/>
    <col min="8962" max="8962" width="20.85546875" style="90" customWidth="1"/>
    <col min="8963" max="8963" width="18.85546875" style="90" customWidth="1"/>
    <col min="8964" max="8966" width="9.7109375" style="90"/>
    <col min="8967" max="8967" width="15" style="90" customWidth="1"/>
    <col min="8968" max="9216" width="9.7109375" style="90"/>
    <col min="9217" max="9217" width="20.7109375" style="90" bestFit="1" customWidth="1"/>
    <col min="9218" max="9218" width="20.85546875" style="90" customWidth="1"/>
    <col min="9219" max="9219" width="18.85546875" style="90" customWidth="1"/>
    <col min="9220" max="9222" width="9.7109375" style="90"/>
    <col min="9223" max="9223" width="15" style="90" customWidth="1"/>
    <col min="9224" max="9472" width="9.7109375" style="90"/>
    <col min="9473" max="9473" width="20.7109375" style="90" bestFit="1" customWidth="1"/>
    <col min="9474" max="9474" width="20.85546875" style="90" customWidth="1"/>
    <col min="9475" max="9475" width="18.85546875" style="90" customWidth="1"/>
    <col min="9476" max="9478" width="9.7109375" style="90"/>
    <col min="9479" max="9479" width="15" style="90" customWidth="1"/>
    <col min="9480" max="9728" width="9.7109375" style="90"/>
    <col min="9729" max="9729" width="20.7109375" style="90" bestFit="1" customWidth="1"/>
    <col min="9730" max="9730" width="20.85546875" style="90" customWidth="1"/>
    <col min="9731" max="9731" width="18.85546875" style="90" customWidth="1"/>
    <col min="9732" max="9734" width="9.7109375" style="90"/>
    <col min="9735" max="9735" width="15" style="90" customWidth="1"/>
    <col min="9736" max="9984" width="9.7109375" style="90"/>
    <col min="9985" max="9985" width="20.7109375" style="90" bestFit="1" customWidth="1"/>
    <col min="9986" max="9986" width="20.85546875" style="90" customWidth="1"/>
    <col min="9987" max="9987" width="18.85546875" style="90" customWidth="1"/>
    <col min="9988" max="9990" width="9.7109375" style="90"/>
    <col min="9991" max="9991" width="15" style="90" customWidth="1"/>
    <col min="9992" max="10240" width="9.7109375" style="90"/>
    <col min="10241" max="10241" width="20.7109375" style="90" bestFit="1" customWidth="1"/>
    <col min="10242" max="10242" width="20.85546875" style="90" customWidth="1"/>
    <col min="10243" max="10243" width="18.85546875" style="90" customWidth="1"/>
    <col min="10244" max="10246" width="9.7109375" style="90"/>
    <col min="10247" max="10247" width="15" style="90" customWidth="1"/>
    <col min="10248" max="10496" width="9.7109375" style="90"/>
    <col min="10497" max="10497" width="20.7109375" style="90" bestFit="1" customWidth="1"/>
    <col min="10498" max="10498" width="20.85546875" style="90" customWidth="1"/>
    <col min="10499" max="10499" width="18.85546875" style="90" customWidth="1"/>
    <col min="10500" max="10502" width="9.7109375" style="90"/>
    <col min="10503" max="10503" width="15" style="90" customWidth="1"/>
    <col min="10504" max="10752" width="9.7109375" style="90"/>
    <col min="10753" max="10753" width="20.7109375" style="90" bestFit="1" customWidth="1"/>
    <col min="10754" max="10754" width="20.85546875" style="90" customWidth="1"/>
    <col min="10755" max="10755" width="18.85546875" style="90" customWidth="1"/>
    <col min="10756" max="10758" width="9.7109375" style="90"/>
    <col min="10759" max="10759" width="15" style="90" customWidth="1"/>
    <col min="10760" max="11008" width="9.7109375" style="90"/>
    <col min="11009" max="11009" width="20.7109375" style="90" bestFit="1" customWidth="1"/>
    <col min="11010" max="11010" width="20.85546875" style="90" customWidth="1"/>
    <col min="11011" max="11011" width="18.85546875" style="90" customWidth="1"/>
    <col min="11012" max="11014" width="9.7109375" style="90"/>
    <col min="11015" max="11015" width="15" style="90" customWidth="1"/>
    <col min="11016" max="11264" width="9.7109375" style="90"/>
    <col min="11265" max="11265" width="20.7109375" style="90" bestFit="1" customWidth="1"/>
    <col min="11266" max="11266" width="20.85546875" style="90" customWidth="1"/>
    <col min="11267" max="11267" width="18.85546875" style="90" customWidth="1"/>
    <col min="11268" max="11270" width="9.7109375" style="90"/>
    <col min="11271" max="11271" width="15" style="90" customWidth="1"/>
    <col min="11272" max="11520" width="9.7109375" style="90"/>
    <col min="11521" max="11521" width="20.7109375" style="90" bestFit="1" customWidth="1"/>
    <col min="11522" max="11522" width="20.85546875" style="90" customWidth="1"/>
    <col min="11523" max="11523" width="18.85546875" style="90" customWidth="1"/>
    <col min="11524" max="11526" width="9.7109375" style="90"/>
    <col min="11527" max="11527" width="15" style="90" customWidth="1"/>
    <col min="11528" max="11776" width="9.7109375" style="90"/>
    <col min="11777" max="11777" width="20.7109375" style="90" bestFit="1" customWidth="1"/>
    <col min="11778" max="11778" width="20.85546875" style="90" customWidth="1"/>
    <col min="11779" max="11779" width="18.85546875" style="90" customWidth="1"/>
    <col min="11780" max="11782" width="9.7109375" style="90"/>
    <col min="11783" max="11783" width="15" style="90" customWidth="1"/>
    <col min="11784" max="12032" width="9.7109375" style="90"/>
    <col min="12033" max="12033" width="20.7109375" style="90" bestFit="1" customWidth="1"/>
    <col min="12034" max="12034" width="20.85546875" style="90" customWidth="1"/>
    <col min="12035" max="12035" width="18.85546875" style="90" customWidth="1"/>
    <col min="12036" max="12038" width="9.7109375" style="90"/>
    <col min="12039" max="12039" width="15" style="90" customWidth="1"/>
    <col min="12040" max="12288" width="9.7109375" style="90"/>
    <col min="12289" max="12289" width="20.7109375" style="90" bestFit="1" customWidth="1"/>
    <col min="12290" max="12290" width="20.85546875" style="90" customWidth="1"/>
    <col min="12291" max="12291" width="18.85546875" style="90" customWidth="1"/>
    <col min="12292" max="12294" width="9.7109375" style="90"/>
    <col min="12295" max="12295" width="15" style="90" customWidth="1"/>
    <col min="12296" max="12544" width="9.7109375" style="90"/>
    <col min="12545" max="12545" width="20.7109375" style="90" bestFit="1" customWidth="1"/>
    <col min="12546" max="12546" width="20.85546875" style="90" customWidth="1"/>
    <col min="12547" max="12547" width="18.85546875" style="90" customWidth="1"/>
    <col min="12548" max="12550" width="9.7109375" style="90"/>
    <col min="12551" max="12551" width="15" style="90" customWidth="1"/>
    <col min="12552" max="12800" width="9.7109375" style="90"/>
    <col min="12801" max="12801" width="20.7109375" style="90" bestFit="1" customWidth="1"/>
    <col min="12802" max="12802" width="20.85546875" style="90" customWidth="1"/>
    <col min="12803" max="12803" width="18.85546875" style="90" customWidth="1"/>
    <col min="12804" max="12806" width="9.7109375" style="90"/>
    <col min="12807" max="12807" width="15" style="90" customWidth="1"/>
    <col min="12808" max="13056" width="9.7109375" style="90"/>
    <col min="13057" max="13057" width="20.7109375" style="90" bestFit="1" customWidth="1"/>
    <col min="13058" max="13058" width="20.85546875" style="90" customWidth="1"/>
    <col min="13059" max="13059" width="18.85546875" style="90" customWidth="1"/>
    <col min="13060" max="13062" width="9.7109375" style="90"/>
    <col min="13063" max="13063" width="15" style="90" customWidth="1"/>
    <col min="13064" max="13312" width="9.7109375" style="90"/>
    <col min="13313" max="13313" width="20.7109375" style="90" bestFit="1" customWidth="1"/>
    <col min="13314" max="13314" width="20.85546875" style="90" customWidth="1"/>
    <col min="13315" max="13315" width="18.85546875" style="90" customWidth="1"/>
    <col min="13316" max="13318" width="9.7109375" style="90"/>
    <col min="13319" max="13319" width="15" style="90" customWidth="1"/>
    <col min="13320" max="13568" width="9.7109375" style="90"/>
    <col min="13569" max="13569" width="20.7109375" style="90" bestFit="1" customWidth="1"/>
    <col min="13570" max="13570" width="20.85546875" style="90" customWidth="1"/>
    <col min="13571" max="13571" width="18.85546875" style="90" customWidth="1"/>
    <col min="13572" max="13574" width="9.7109375" style="90"/>
    <col min="13575" max="13575" width="15" style="90" customWidth="1"/>
    <col min="13576" max="13824" width="9.7109375" style="90"/>
    <col min="13825" max="13825" width="20.7109375" style="90" bestFit="1" customWidth="1"/>
    <col min="13826" max="13826" width="20.85546875" style="90" customWidth="1"/>
    <col min="13827" max="13827" width="18.85546875" style="90" customWidth="1"/>
    <col min="13828" max="13830" width="9.7109375" style="90"/>
    <col min="13831" max="13831" width="15" style="90" customWidth="1"/>
    <col min="13832" max="14080" width="9.7109375" style="90"/>
    <col min="14081" max="14081" width="20.7109375" style="90" bestFit="1" customWidth="1"/>
    <col min="14082" max="14082" width="20.85546875" style="90" customWidth="1"/>
    <col min="14083" max="14083" width="18.85546875" style="90" customWidth="1"/>
    <col min="14084" max="14086" width="9.7109375" style="90"/>
    <col min="14087" max="14087" width="15" style="90" customWidth="1"/>
    <col min="14088" max="14336" width="9.7109375" style="90"/>
    <col min="14337" max="14337" width="20.7109375" style="90" bestFit="1" customWidth="1"/>
    <col min="14338" max="14338" width="20.85546875" style="90" customWidth="1"/>
    <col min="14339" max="14339" width="18.85546875" style="90" customWidth="1"/>
    <col min="14340" max="14342" width="9.7109375" style="90"/>
    <col min="14343" max="14343" width="15" style="90" customWidth="1"/>
    <col min="14344" max="14592" width="9.7109375" style="90"/>
    <col min="14593" max="14593" width="20.7109375" style="90" bestFit="1" customWidth="1"/>
    <col min="14594" max="14594" width="20.85546875" style="90" customWidth="1"/>
    <col min="14595" max="14595" width="18.85546875" style="90" customWidth="1"/>
    <col min="14596" max="14598" width="9.7109375" style="90"/>
    <col min="14599" max="14599" width="15" style="90" customWidth="1"/>
    <col min="14600" max="14848" width="9.7109375" style="90"/>
    <col min="14849" max="14849" width="20.7109375" style="90" bestFit="1" customWidth="1"/>
    <col min="14850" max="14850" width="20.85546875" style="90" customWidth="1"/>
    <col min="14851" max="14851" width="18.85546875" style="90" customWidth="1"/>
    <col min="14852" max="14854" width="9.7109375" style="90"/>
    <col min="14855" max="14855" width="15" style="90" customWidth="1"/>
    <col min="14856" max="15104" width="9.7109375" style="90"/>
    <col min="15105" max="15105" width="20.7109375" style="90" bestFit="1" customWidth="1"/>
    <col min="15106" max="15106" width="20.85546875" style="90" customWidth="1"/>
    <col min="15107" max="15107" width="18.85546875" style="90" customWidth="1"/>
    <col min="15108" max="15110" width="9.7109375" style="90"/>
    <col min="15111" max="15111" width="15" style="90" customWidth="1"/>
    <col min="15112" max="15360" width="9.7109375" style="90"/>
    <col min="15361" max="15361" width="20.7109375" style="90" bestFit="1" customWidth="1"/>
    <col min="15362" max="15362" width="20.85546875" style="90" customWidth="1"/>
    <col min="15363" max="15363" width="18.85546875" style="90" customWidth="1"/>
    <col min="15364" max="15366" width="9.7109375" style="90"/>
    <col min="15367" max="15367" width="15" style="90" customWidth="1"/>
    <col min="15368" max="15616" width="9.7109375" style="90"/>
    <col min="15617" max="15617" width="20.7109375" style="90" bestFit="1" customWidth="1"/>
    <col min="15618" max="15618" width="20.85546875" style="90" customWidth="1"/>
    <col min="15619" max="15619" width="18.85546875" style="90" customWidth="1"/>
    <col min="15620" max="15622" width="9.7109375" style="90"/>
    <col min="15623" max="15623" width="15" style="90" customWidth="1"/>
    <col min="15624" max="15872" width="9.7109375" style="90"/>
    <col min="15873" max="15873" width="20.7109375" style="90" bestFit="1" customWidth="1"/>
    <col min="15874" max="15874" width="20.85546875" style="90" customWidth="1"/>
    <col min="15875" max="15875" width="18.85546875" style="90" customWidth="1"/>
    <col min="15876" max="15878" width="9.7109375" style="90"/>
    <col min="15879" max="15879" width="15" style="90" customWidth="1"/>
    <col min="15880" max="16128" width="9.7109375" style="90"/>
    <col min="16129" max="16129" width="20.7109375" style="90" bestFit="1" customWidth="1"/>
    <col min="16130" max="16130" width="20.85546875" style="90" customWidth="1"/>
    <col min="16131" max="16131" width="18.85546875" style="90" customWidth="1"/>
    <col min="16132" max="16134" width="9.7109375" style="90"/>
    <col min="16135" max="16135" width="15" style="90" customWidth="1"/>
    <col min="16136" max="16384" width="9.7109375" style="90"/>
  </cols>
  <sheetData>
    <row r="1" spans="2:11" ht="18" customHeight="1">
      <c r="B1" s="89" t="s">
        <v>55</v>
      </c>
    </row>
    <row r="2" spans="2:11" ht="18" customHeight="1">
      <c r="B2" s="90" t="s">
        <v>56</v>
      </c>
      <c r="C2" s="24" t="s">
        <v>190</v>
      </c>
      <c r="G2" s="91"/>
      <c r="I2" s="92" t="s">
        <v>57</v>
      </c>
      <c r="J2" s="92"/>
      <c r="K2" s="92"/>
    </row>
    <row r="3" spans="2:11" ht="18" customHeight="1">
      <c r="B3" s="90" t="s">
        <v>115</v>
      </c>
      <c r="C3" s="233" t="s">
        <v>189</v>
      </c>
      <c r="G3" s="91"/>
      <c r="I3" s="92" t="s">
        <v>57</v>
      </c>
      <c r="J3" s="92"/>
      <c r="K3" s="92"/>
    </row>
    <row r="4" spans="2:11" ht="18" customHeight="1">
      <c r="B4" s="90" t="s">
        <v>58</v>
      </c>
      <c r="C4" s="159" t="s">
        <v>181</v>
      </c>
      <c r="G4" s="91"/>
      <c r="I4" s="92" t="s">
        <v>57</v>
      </c>
      <c r="J4" s="92"/>
      <c r="K4" s="92"/>
    </row>
    <row r="5" spans="2:11" ht="18" customHeight="1">
      <c r="B5" s="90" t="s">
        <v>60</v>
      </c>
      <c r="C5" s="159" t="s">
        <v>191</v>
      </c>
      <c r="G5" s="91"/>
      <c r="I5" s="92" t="s">
        <v>57</v>
      </c>
      <c r="J5" s="92"/>
      <c r="K5" s="92"/>
    </row>
    <row r="6" spans="2:11" ht="18" customHeight="1">
      <c r="B6" s="90" t="s">
        <v>61</v>
      </c>
      <c r="C6" s="145"/>
      <c r="G6" s="91"/>
      <c r="I6" s="92" t="s">
        <v>57</v>
      </c>
      <c r="J6" s="92"/>
      <c r="K6" s="92"/>
    </row>
    <row r="7" spans="2:11" ht="18" customHeight="1">
      <c r="B7" s="90" t="s">
        <v>62</v>
      </c>
      <c r="C7" s="93" t="s">
        <v>63</v>
      </c>
      <c r="G7" s="91"/>
    </row>
    <row r="8" spans="2:11" ht="18" customHeight="1">
      <c r="B8" s="89" t="s">
        <v>64</v>
      </c>
      <c r="C8" s="94" t="s">
        <v>59</v>
      </c>
      <c r="D8" s="91"/>
      <c r="E8" s="91"/>
      <c r="F8" s="91"/>
      <c r="G8" s="91"/>
      <c r="H8" s="91"/>
      <c r="I8" s="91"/>
      <c r="J8" s="91"/>
      <c r="K8" s="91"/>
    </row>
    <row r="9" spans="2:11" ht="18" customHeight="1">
      <c r="B9" s="90" t="s">
        <v>65</v>
      </c>
      <c r="C9" s="91" t="s">
        <v>150</v>
      </c>
      <c r="D9" s="91"/>
      <c r="E9" s="91"/>
      <c r="F9" s="91"/>
      <c r="G9" s="91"/>
      <c r="H9" s="91"/>
      <c r="I9" s="91"/>
      <c r="J9" s="91"/>
      <c r="K9" s="91"/>
    </row>
    <row r="10" spans="2:11" ht="18" customHeight="1">
      <c r="B10" s="90" t="s">
        <v>66</v>
      </c>
      <c r="C10" s="95" t="s">
        <v>67</v>
      </c>
      <c r="D10" s="91"/>
      <c r="E10" s="91"/>
      <c r="F10" s="91"/>
      <c r="G10" s="91"/>
      <c r="H10" s="91"/>
      <c r="I10" s="91"/>
      <c r="J10" s="91"/>
      <c r="K10" s="91"/>
    </row>
    <row r="11" spans="2:11" ht="18" customHeight="1">
      <c r="B11" s="90" t="s">
        <v>68</v>
      </c>
      <c r="C11" s="95" t="s">
        <v>69</v>
      </c>
      <c r="D11" s="91"/>
      <c r="E11" s="91"/>
      <c r="F11" s="91"/>
      <c r="G11" s="91"/>
      <c r="H11" s="91"/>
      <c r="I11" s="91"/>
      <c r="J11" s="91"/>
      <c r="K11" s="91"/>
    </row>
    <row r="12" spans="2:11" ht="18" customHeight="1">
      <c r="B12" s="90" t="s">
        <v>70</v>
      </c>
      <c r="C12" s="96">
        <v>2106201001733</v>
      </c>
      <c r="D12" s="91"/>
      <c r="E12" s="91"/>
      <c r="F12" s="91"/>
      <c r="G12" s="91"/>
      <c r="H12" s="91"/>
      <c r="I12" s="91"/>
      <c r="J12" s="91"/>
      <c r="K12" s="91"/>
    </row>
    <row r="13" spans="2:11" ht="18" customHeight="1">
      <c r="B13" s="90" t="s">
        <v>71</v>
      </c>
      <c r="C13" s="91" t="s">
        <v>72</v>
      </c>
      <c r="D13" s="91"/>
      <c r="E13" s="91"/>
      <c r="F13" s="91"/>
      <c r="G13" s="91"/>
      <c r="H13" s="91"/>
      <c r="I13" s="91"/>
      <c r="J13" s="91"/>
      <c r="K13" s="91"/>
    </row>
    <row r="14" spans="2:11" ht="18" customHeight="1"/>
    <row r="15" spans="2:11" ht="18" customHeight="1">
      <c r="B15" s="89" t="s">
        <v>114</v>
      </c>
      <c r="C15" s="23" t="s">
        <v>194</v>
      </c>
    </row>
    <row r="16" spans="2:11" ht="18" customHeight="1">
      <c r="B16" s="90" t="s">
        <v>65</v>
      </c>
      <c r="C16" s="146"/>
    </row>
    <row r="17" spans="1:19" ht="18" customHeight="1">
      <c r="B17" s="90" t="s">
        <v>66</v>
      </c>
    </row>
    <row r="18" spans="1:19" ht="18" customHeight="1">
      <c r="B18" s="90" t="s">
        <v>73</v>
      </c>
    </row>
    <row r="19" spans="1:19" ht="18" customHeight="1">
      <c r="B19" s="90" t="s">
        <v>68</v>
      </c>
      <c r="C19" s="24"/>
    </row>
    <row r="20" spans="1:19" ht="18" customHeight="1">
      <c r="B20" s="90" t="s">
        <v>74</v>
      </c>
      <c r="C20" s="23" t="s">
        <v>192</v>
      </c>
    </row>
    <row r="21" spans="1:19" ht="18" customHeight="1">
      <c r="B21" s="90" t="s">
        <v>34</v>
      </c>
      <c r="C21" s="90" t="s">
        <v>116</v>
      </c>
    </row>
    <row r="22" spans="1:19" ht="18" customHeight="1"/>
    <row r="23" spans="1:19" ht="18" customHeight="1">
      <c r="C23" s="90" t="s">
        <v>185</v>
      </c>
    </row>
    <row r="24" spans="1:19" ht="18" customHeight="1"/>
    <row r="25" spans="1:19" ht="18" customHeight="1"/>
    <row r="26" spans="1:19" ht="18" customHeight="1"/>
    <row r="27" spans="1:19" ht="18" customHeight="1"/>
    <row r="28" spans="1:19" ht="18" customHeight="1" thickBot="1">
      <c r="A28" s="97" t="s">
        <v>75</v>
      </c>
      <c r="D28" s="98"/>
      <c r="E28" s="98"/>
      <c r="F28" s="98"/>
    </row>
    <row r="29" spans="1:19" s="104" customFormat="1" ht="18" customHeight="1" thickBot="1">
      <c r="A29" s="99"/>
      <c r="B29" s="100"/>
      <c r="C29" s="100"/>
      <c r="D29" s="101" t="s">
        <v>76</v>
      </c>
      <c r="E29" s="101"/>
      <c r="F29" s="102"/>
      <c r="G29" s="103">
        <f>'q toán'!L14</f>
        <v>94245120</v>
      </c>
      <c r="M29" s="99"/>
      <c r="N29" s="100"/>
      <c r="O29" s="100"/>
      <c r="P29" s="101" t="s">
        <v>76</v>
      </c>
      <c r="Q29" s="101"/>
      <c r="R29" s="102"/>
      <c r="S29" s="103">
        <f>'đc công nợ'!E27</f>
        <v>94245120</v>
      </c>
    </row>
    <row r="30" spans="1:19" s="104" customFormat="1" ht="18" customHeight="1">
      <c r="A30" s="99"/>
      <c r="B30" s="105" t="s">
        <v>77</v>
      </c>
      <c r="C30" s="106" t="s">
        <v>78</v>
      </c>
      <c r="D30" s="101"/>
      <c r="E30" s="101"/>
      <c r="F30" s="101"/>
      <c r="M30" s="99"/>
      <c r="N30" s="105" t="s">
        <v>77</v>
      </c>
      <c r="O30" s="106" t="s">
        <v>78</v>
      </c>
      <c r="P30" s="101"/>
      <c r="Q30" s="101"/>
      <c r="R30" s="101"/>
    </row>
    <row r="31" spans="1:19" s="104" customFormat="1" ht="18" customHeight="1">
      <c r="A31" s="99" t="s">
        <v>79</v>
      </c>
      <c r="B31" s="107">
        <f t="shared" ref="B31:B44" si="0">G31-10*G32</f>
        <v>0</v>
      </c>
      <c r="C31" s="108" t="str">
        <f>IF(G31=0,"",IF(B31=0,"",IF(AND(B31=1,B32=1)," một",IF(AND(B31=1,B32&gt;1)," mốt",IF(AND(B31=5,B32&gt;0)," lăm",IF(G32=0,LOOKUP(B31,D31:D40,E31:E40),LOOKUP(B31,D31:D40,F31:F40)))))))</f>
        <v/>
      </c>
      <c r="D31" s="109">
        <v>0</v>
      </c>
      <c r="E31" s="109" t="str">
        <f>IF(B31=0,""," Không")</f>
        <v/>
      </c>
      <c r="F31" s="109" t="s">
        <v>80</v>
      </c>
      <c r="G31" s="110">
        <f>ROUND(G29,0)</f>
        <v>94245120</v>
      </c>
      <c r="M31" s="99" t="s">
        <v>79</v>
      </c>
      <c r="N31" s="107">
        <f t="shared" ref="N31:N44" si="1">S31-10*S32</f>
        <v>0</v>
      </c>
      <c r="O31" s="108" t="str">
        <f>IF(S31=0,"",IF(N31=0,"",IF(AND(N31=1,N32=1)," một",IF(AND(N31=1,N32&gt;1)," mốt",IF(AND(N31=5,N32&gt;0)," lăm",IF(S32=0,LOOKUP(N31,P31:P40,Q31:Q40),LOOKUP(N31,P31:P40,R31:R40)))))))</f>
        <v/>
      </c>
      <c r="P31" s="109">
        <v>0</v>
      </c>
      <c r="Q31" s="109" t="str">
        <f>IF(N31=0,""," Không")</f>
        <v/>
      </c>
      <c r="R31" s="109" t="s">
        <v>80</v>
      </c>
      <c r="S31" s="110">
        <f>ROUND(S29,0)</f>
        <v>94245120</v>
      </c>
    </row>
    <row r="32" spans="1:19" s="104" customFormat="1" ht="18" customHeight="1">
      <c r="A32" s="99" t="s">
        <v>81</v>
      </c>
      <c r="B32" s="107">
        <f t="shared" si="0"/>
        <v>2</v>
      </c>
      <c r="C32" s="108" t="str">
        <f>IF(G32=0,"",IF(AND(B32=0,B31=0),"",IF(AND(B32=0,B31&gt;0)," lẻ",IF(AND(B32=1,G33&lt;&gt;0)," mười",IF(AND(B32=1,G33=0)," Mười",IF(B32&gt;1,IF(G33=0,LOOKUP(B32,D31:D40,E31:E40),LOOKUP(B32,D31:D40,F31:F40)))))))&amp;IF(B32&gt;1," mươi",""))</f>
        <v xml:space="preserve"> hai mươi</v>
      </c>
      <c r="D32" s="111">
        <v>1</v>
      </c>
      <c r="E32" s="111" t="s">
        <v>82</v>
      </c>
      <c r="F32" s="111" t="s">
        <v>83</v>
      </c>
      <c r="G32" s="112">
        <f>ROUNDDOWN(G31/10,0)</f>
        <v>9424512</v>
      </c>
      <c r="M32" s="99" t="s">
        <v>81</v>
      </c>
      <c r="N32" s="107">
        <f t="shared" si="1"/>
        <v>2</v>
      </c>
      <c r="O32" s="108" t="str">
        <f>IF(S32=0,"",IF(AND(N32=0,N31=0),"",IF(AND(N32=0,N31&gt;0)," lẻ",IF(AND(N32=1,S33&lt;&gt;0)," mười",IF(AND(N32=1,S33=0)," Mười",IF(N32&gt;1,IF(S33=0,LOOKUP(N32,P31:P40,Q31:Q40),LOOKUP(N32,P31:P40,R31:R40)))))))&amp;IF(N32&gt;1," mươi",""))</f>
        <v xml:space="preserve"> hai mươi</v>
      </c>
      <c r="P32" s="111">
        <v>1</v>
      </c>
      <c r="Q32" s="111" t="s">
        <v>82</v>
      </c>
      <c r="R32" s="111" t="s">
        <v>83</v>
      </c>
      <c r="S32" s="112">
        <f>ROUNDDOWN(S31/10,0)</f>
        <v>9424512</v>
      </c>
    </row>
    <row r="33" spans="1:19" s="104" customFormat="1" ht="18" customHeight="1">
      <c r="A33" s="99" t="s">
        <v>84</v>
      </c>
      <c r="B33" s="107">
        <f t="shared" si="0"/>
        <v>1</v>
      </c>
      <c r="C33" s="108" t="str">
        <f>IF(G33=0,"",IF(AND(B31=0,B32=0,B33=0),"",IF(AND(B33=0,B32&gt;0)," không",IF(AND(B33=0,B31&gt;0)," không",IF(G34=0,LOOKUP(B33,D31:D40,E31:E40),LOOKUP(B33,D31:D40,F31:F40)))))&amp;IF(SUM(B31:B33)&gt;0," trăm",""))</f>
        <v xml:space="preserve"> một trăm</v>
      </c>
      <c r="D33" s="111">
        <v>2</v>
      </c>
      <c r="E33" s="111" t="s">
        <v>85</v>
      </c>
      <c r="F33" s="111" t="s">
        <v>86</v>
      </c>
      <c r="G33" s="112">
        <f t="shared" ref="G33:G45" si="2">ROUNDDOWN(G32/10,0)</f>
        <v>942451</v>
      </c>
      <c r="M33" s="99" t="s">
        <v>84</v>
      </c>
      <c r="N33" s="107">
        <f t="shared" si="1"/>
        <v>1</v>
      </c>
      <c r="O33" s="108" t="str">
        <f>IF(S33=0,"",IF(AND(N31=0,N32=0,N33=0),"",IF(AND(N33=0,N32&gt;0)," không",IF(AND(N33=0,N31&gt;0)," không",IF(S34=0,LOOKUP(N33,P31:P40,Q31:Q40),LOOKUP(N33,P31:P40,R31:R40)))))&amp;IF(SUM(N31:N33)&gt;0," trăm",""))</f>
        <v xml:space="preserve"> một trăm</v>
      </c>
      <c r="P33" s="111">
        <v>2</v>
      </c>
      <c r="Q33" s="111" t="s">
        <v>85</v>
      </c>
      <c r="R33" s="111" t="s">
        <v>86</v>
      </c>
      <c r="S33" s="112">
        <f t="shared" ref="S33:S45" si="3">ROUNDDOWN(S32/10,0)</f>
        <v>942451</v>
      </c>
    </row>
    <row r="34" spans="1:19" s="104" customFormat="1" ht="18" customHeight="1">
      <c r="A34" s="99" t="s">
        <v>87</v>
      </c>
      <c r="B34" s="107">
        <f t="shared" si="0"/>
        <v>5</v>
      </c>
      <c r="C34" s="108" t="str">
        <f>IF(G34=0,"",IF(B34=0,"",IF(AND(B34=1,B35=1)," một",IF(AND(B34=1,B35&gt;1)," mốt",IF(AND(B34=5,B35&gt;0)," lăm",IF(G35=0,LOOKUP(B34,D31:D40,E31:E40),LOOKUP(B34,D31:D40,F31:F40))))))&amp;IF(SUM(B34:B36)&gt;0," nghìn,",""))</f>
        <v xml:space="preserve"> lăm nghìn,</v>
      </c>
      <c r="D34" s="111">
        <v>3</v>
      </c>
      <c r="E34" s="111" t="s">
        <v>88</v>
      </c>
      <c r="F34" s="111" t="s">
        <v>89</v>
      </c>
      <c r="G34" s="112">
        <f t="shared" si="2"/>
        <v>94245</v>
      </c>
      <c r="M34" s="99" t="s">
        <v>87</v>
      </c>
      <c r="N34" s="107">
        <f t="shared" si="1"/>
        <v>5</v>
      </c>
      <c r="O34" s="108" t="str">
        <f>IF(S34=0,"",IF(N34=0,"",IF(AND(N34=1,N35=1)," một",IF(AND(N34=1,N35&gt;1)," mốt",IF(AND(N34=5,N35&gt;0)," lăm",IF(S35=0,LOOKUP(N34,P31:P40,Q31:Q40),LOOKUP(N34,P31:P40,R31:R40))))))&amp;IF(SUM(N34:N36)&gt;0," nghìn,",""))</f>
        <v xml:space="preserve"> lăm nghìn,</v>
      </c>
      <c r="P34" s="111">
        <v>3</v>
      </c>
      <c r="Q34" s="111" t="s">
        <v>88</v>
      </c>
      <c r="R34" s="111" t="s">
        <v>89</v>
      </c>
      <c r="S34" s="112">
        <f t="shared" si="3"/>
        <v>94245</v>
      </c>
    </row>
    <row r="35" spans="1:19" s="104" customFormat="1" ht="18" customHeight="1">
      <c r="A35" s="99" t="s">
        <v>90</v>
      </c>
      <c r="B35" s="107">
        <f t="shared" si="0"/>
        <v>4</v>
      </c>
      <c r="C35" s="108" t="str">
        <f>IF(G35=0,"",IF(AND(B35=0,B34=0),"",IF(AND(B35=0,B34&gt;0)," lẻ",IF(AND(B35=1,G36&lt;&gt;0)," mười",IF(AND(B35=1,G36=0)," Mười",IF(B35&gt;1,IF(G36=0,LOOKUP(B35,D31:D40,E31:E40),LOOKUP(B35,D31:D40,F31:F40)))))))&amp;IF(B35&gt;1," mươi",""))</f>
        <v xml:space="preserve"> bốn mươi</v>
      </c>
      <c r="D35" s="111">
        <v>4</v>
      </c>
      <c r="E35" s="111" t="s">
        <v>91</v>
      </c>
      <c r="F35" s="111" t="s">
        <v>92</v>
      </c>
      <c r="G35" s="112">
        <f t="shared" si="2"/>
        <v>9424</v>
      </c>
      <c r="M35" s="99" t="s">
        <v>90</v>
      </c>
      <c r="N35" s="107">
        <f t="shared" si="1"/>
        <v>4</v>
      </c>
      <c r="O35" s="108" t="str">
        <f>IF(S35=0,"",IF(AND(N35=0,N34=0),"",IF(AND(N35=0,N34&gt;0)," lẻ",IF(AND(N35=1,S36&lt;&gt;0)," mười",IF(AND(N35=1,S36=0)," Mười",IF(N35&gt;1,IF(S36=0,LOOKUP(N35,P31:P40,Q31:Q40),LOOKUP(N35,P31:P40,R31:R40)))))))&amp;IF(N35&gt;1," mươi",""))</f>
        <v xml:space="preserve"> bốn mươi</v>
      </c>
      <c r="P35" s="111">
        <v>4</v>
      </c>
      <c r="Q35" s="111" t="s">
        <v>91</v>
      </c>
      <c r="R35" s="111" t="s">
        <v>92</v>
      </c>
      <c r="S35" s="112">
        <f t="shared" si="3"/>
        <v>9424</v>
      </c>
    </row>
    <row r="36" spans="1:19" s="104" customFormat="1" ht="18" customHeight="1">
      <c r="A36" s="99" t="s">
        <v>93</v>
      </c>
      <c r="B36" s="107">
        <f t="shared" si="0"/>
        <v>2</v>
      </c>
      <c r="C36" s="108" t="str">
        <f>IF(G36=0,"",IF(AND(B34=0,B35=0,B36=0),"",IF(AND(B36=0,B35&gt;0)," không",IF(AND(B36=0,B34&gt;0)," không",IF(G37=0,LOOKUP(B36,D31:D40,E31:E40),LOOKUP(B36,D31:D40,F31:F40)))))&amp;IF(SUM(B34:B36)&gt;0," trăm",""))</f>
        <v xml:space="preserve"> hai trăm</v>
      </c>
      <c r="D36" s="111">
        <v>5</v>
      </c>
      <c r="E36" s="111" t="s">
        <v>94</v>
      </c>
      <c r="F36" s="111" t="s">
        <v>95</v>
      </c>
      <c r="G36" s="112">
        <f t="shared" si="2"/>
        <v>942</v>
      </c>
      <c r="M36" s="99" t="s">
        <v>93</v>
      </c>
      <c r="N36" s="107">
        <f t="shared" si="1"/>
        <v>2</v>
      </c>
      <c r="O36" s="108" t="str">
        <f>IF(S36=0,"",IF(AND(N34=0,N35=0,N36=0),"",IF(AND(N36=0,N35&gt;0)," không",IF(AND(N36=0,N34&gt;0)," không",IF(S37=0,LOOKUP(N36,P31:P40,Q31:Q40),LOOKUP(N36,P31:P40,R31:R40)))))&amp;IF(SUM(N34:N36)&gt;0," trăm",""))</f>
        <v xml:space="preserve"> hai trăm</v>
      </c>
      <c r="P36" s="111">
        <v>5</v>
      </c>
      <c r="Q36" s="111" t="s">
        <v>94</v>
      </c>
      <c r="R36" s="111" t="s">
        <v>95</v>
      </c>
      <c r="S36" s="112">
        <f t="shared" si="3"/>
        <v>942</v>
      </c>
    </row>
    <row r="37" spans="1:19" s="104" customFormat="1" ht="18" customHeight="1">
      <c r="A37" s="99" t="s">
        <v>96</v>
      </c>
      <c r="B37" s="107">
        <f t="shared" si="0"/>
        <v>4</v>
      </c>
      <c r="C37" s="108" t="str">
        <f>IF(G37=0,"",IF(B37=0,"",IF(AND(B37=1,B38=1)," một",IF(AND(B37=1,B38&gt;1)," mốt",IF(AND(B37=5,B38&gt;0)," lăm",IF(G38=0,LOOKUP(B37,D31:D40,E31:E40),LOOKUP(B37,D31:D40,F31:F40))))))&amp;IF(SUM(B37:B39)&gt;0," triệu,",""))</f>
        <v xml:space="preserve"> bốn triệu,</v>
      </c>
      <c r="D37" s="111">
        <v>6</v>
      </c>
      <c r="E37" s="111" t="s">
        <v>97</v>
      </c>
      <c r="F37" s="111" t="s">
        <v>98</v>
      </c>
      <c r="G37" s="112">
        <f t="shared" si="2"/>
        <v>94</v>
      </c>
      <c r="M37" s="99" t="s">
        <v>96</v>
      </c>
      <c r="N37" s="107">
        <f t="shared" si="1"/>
        <v>4</v>
      </c>
      <c r="O37" s="108" t="str">
        <f>IF(S37=0,"",IF(N37=0,"",IF(AND(N37=1,N38=1)," một",IF(AND(N37=1,N38&gt;1)," mốt",IF(AND(N37=5,N38&gt;0)," lăm",IF(S38=0,LOOKUP(N37,P31:P40,Q31:Q40),LOOKUP(N37,P31:P40,R31:R40))))))&amp;IF(SUM(N37:N39)&gt;0," triệu,",""))</f>
        <v xml:space="preserve"> bốn triệu,</v>
      </c>
      <c r="P37" s="111">
        <v>6</v>
      </c>
      <c r="Q37" s="111" t="s">
        <v>97</v>
      </c>
      <c r="R37" s="111" t="s">
        <v>98</v>
      </c>
      <c r="S37" s="112">
        <f t="shared" si="3"/>
        <v>94</v>
      </c>
    </row>
    <row r="38" spans="1:19" s="104" customFormat="1" ht="18" customHeight="1">
      <c r="A38" s="99" t="s">
        <v>99</v>
      </c>
      <c r="B38" s="107">
        <f t="shared" si="0"/>
        <v>9</v>
      </c>
      <c r="C38" s="108" t="str">
        <f>IF(G38=0,"",IF(AND(B38=0,B37=0),"",IF(AND(B38=0,B37&gt;0)," lẻ",IF(AND(B38=1,G39&lt;&gt;0)," mười",IF(AND(B38=1,G39=0)," Mười",IF(B38&gt;1,IF(G39=0,LOOKUP(B38,D31:D40,E31:E40),LOOKUP(B38,D31:D40,F31:F40)))))))&amp;IF(B38&gt;1," mươi",""))</f>
        <v xml:space="preserve"> Chín mươi</v>
      </c>
      <c r="D38" s="111">
        <v>7</v>
      </c>
      <c r="E38" s="111" t="s">
        <v>100</v>
      </c>
      <c r="F38" s="111" t="s">
        <v>101</v>
      </c>
      <c r="G38" s="112">
        <f t="shared" si="2"/>
        <v>9</v>
      </c>
      <c r="M38" s="99" t="s">
        <v>99</v>
      </c>
      <c r="N38" s="107">
        <f t="shared" si="1"/>
        <v>9</v>
      </c>
      <c r="O38" s="108" t="str">
        <f>IF(S38=0,"",IF(AND(N38=0,N37=0),"",IF(AND(N38=0,N37&gt;0)," lẻ",IF(AND(N38=1,S39&lt;&gt;0)," mười",IF(AND(N38=1,S39=0)," Mười",IF(N38&gt;1,IF(S39=0,LOOKUP(N38,P31:P40,Q31:Q40),LOOKUP(N38,P31:P40,R31:R40)))))))&amp;IF(N38&gt;1," mươi",""))</f>
        <v xml:space="preserve"> Chín mươi</v>
      </c>
      <c r="P38" s="111">
        <v>7</v>
      </c>
      <c r="Q38" s="111" t="s">
        <v>100</v>
      </c>
      <c r="R38" s="111" t="s">
        <v>101</v>
      </c>
      <c r="S38" s="112">
        <f t="shared" si="3"/>
        <v>9</v>
      </c>
    </row>
    <row r="39" spans="1:19" s="104" customFormat="1" ht="18" customHeight="1">
      <c r="A39" s="99" t="s">
        <v>102</v>
      </c>
      <c r="B39" s="107">
        <f t="shared" si="0"/>
        <v>0</v>
      </c>
      <c r="C39" s="108" t="str">
        <f>IF(G39=0,"",IF(AND(B37=0,B38=0,B39=0),"",IF(AND(B39=0,B38&gt;0)," không",IF(AND(B39=0,B37&gt;0)," không",IF(G40=0,LOOKUP(B39,D31:D40,E31:E40),LOOKUP(B39,D31:D40,F31:F40)))))&amp;IF(SUM(B37:B39)&gt;0," trăm",""))</f>
        <v/>
      </c>
      <c r="D39" s="111">
        <v>8</v>
      </c>
      <c r="E39" s="111" t="s">
        <v>103</v>
      </c>
      <c r="F39" s="111" t="s">
        <v>104</v>
      </c>
      <c r="G39" s="112">
        <f t="shared" si="2"/>
        <v>0</v>
      </c>
      <c r="M39" s="99" t="s">
        <v>102</v>
      </c>
      <c r="N39" s="107">
        <f t="shared" si="1"/>
        <v>0</v>
      </c>
      <c r="O39" s="108" t="str">
        <f>IF(S39=0,"",IF(AND(N37=0,N38=0,N39=0),"",IF(AND(N39=0,N38&gt;0)," không",IF(AND(N39=0,N37&gt;0)," không",IF(S40=0,LOOKUP(N39,P31:P40,Q31:Q40),LOOKUP(N39,P31:P40,R31:R40)))))&amp;IF(SUM(N37:N39)&gt;0," trăm",""))</f>
        <v/>
      </c>
      <c r="P39" s="111">
        <v>8</v>
      </c>
      <c r="Q39" s="111" t="s">
        <v>103</v>
      </c>
      <c r="R39" s="111" t="s">
        <v>104</v>
      </c>
      <c r="S39" s="112">
        <f t="shared" si="3"/>
        <v>0</v>
      </c>
    </row>
    <row r="40" spans="1:19" s="104" customFormat="1" ht="18" customHeight="1">
      <c r="A40" s="99" t="s">
        <v>105</v>
      </c>
      <c r="B40" s="107">
        <f t="shared" si="0"/>
        <v>0</v>
      </c>
      <c r="C40" s="108" t="str">
        <f>IF(G40=0,"",IF(B40=0,"",IF(AND(B40=1,B41=1)," một",IF(AND(B40=1,B41&gt;1)," mốt",IF(AND(B40=5,B41&gt;0)," lăm",IF(G41=0,LOOKUP(B40,D31:D40,E31:E40),LOOKUP(B40,D31:D40,F31:F40))))))&amp;IF(SUM(B40:B46)&gt;0," tỷ,",""))</f>
        <v/>
      </c>
      <c r="D40" s="111">
        <v>9</v>
      </c>
      <c r="E40" s="111" t="s">
        <v>106</v>
      </c>
      <c r="F40" s="111" t="s">
        <v>107</v>
      </c>
      <c r="G40" s="112">
        <f t="shared" si="2"/>
        <v>0</v>
      </c>
      <c r="M40" s="99" t="s">
        <v>105</v>
      </c>
      <c r="N40" s="107">
        <f t="shared" si="1"/>
        <v>0</v>
      </c>
      <c r="O40" s="108" t="str">
        <f>IF(S40=0,"",IF(N40=0,"",IF(AND(N40=1,N41=1)," một",IF(AND(N40=1,N41&gt;1)," mốt",IF(AND(N40=5,N41&gt;0)," lăm",IF(S41=0,LOOKUP(N40,P31:P40,Q31:Q40),LOOKUP(N40,P31:P40,R31:R40))))))&amp;IF(SUM(N40:N46)&gt;0," tỷ,",""))</f>
        <v/>
      </c>
      <c r="P40" s="111">
        <v>9</v>
      </c>
      <c r="Q40" s="111" t="s">
        <v>106</v>
      </c>
      <c r="R40" s="111" t="s">
        <v>107</v>
      </c>
      <c r="S40" s="112">
        <f t="shared" si="3"/>
        <v>0</v>
      </c>
    </row>
    <row r="41" spans="1:19" s="104" customFormat="1" ht="18" customHeight="1">
      <c r="A41" s="99" t="s">
        <v>108</v>
      </c>
      <c r="B41" s="107">
        <f t="shared" si="0"/>
        <v>0</v>
      </c>
      <c r="C41" s="108" t="str">
        <f>IF(G41=0,"",IF(AND(B41=0,B40=0),"",IF(AND(B41=0,B40&gt;0)," lẻ",IF(AND(B41=1,G42&lt;&gt;0)," mười",IF(AND(B41=1,G42=0)," Mười",IF(B41&gt;1,IF(G42=0,LOOKUP(B41,D31:D40,E31:E40),LOOKUP(B41,D31:D40,F31:F40)))))))&amp;IF(B41&gt;1," mươi",""))</f>
        <v/>
      </c>
      <c r="D41" s="111"/>
      <c r="E41" s="111"/>
      <c r="F41" s="111" t="s">
        <v>53</v>
      </c>
      <c r="G41" s="112">
        <f t="shared" si="2"/>
        <v>0</v>
      </c>
      <c r="M41" s="99" t="s">
        <v>108</v>
      </c>
      <c r="N41" s="107">
        <f t="shared" si="1"/>
        <v>0</v>
      </c>
      <c r="O41" s="108" t="str">
        <f>IF(S41=0,"",IF(AND(N41=0,N40=0),"",IF(AND(N41=0,N40&gt;0)," lẻ",IF(AND(N41=1,S42&lt;&gt;0)," mười",IF(AND(N41=1,S42=0)," Mười",IF(N41&gt;1,IF(S42=0,LOOKUP(N41,P31:P40,Q31:Q40),LOOKUP(N41,P31:P40,R31:R40)))))))&amp;IF(N41&gt;1," mươi",""))</f>
        <v/>
      </c>
      <c r="P41" s="111"/>
      <c r="Q41" s="111"/>
      <c r="R41" s="111" t="s">
        <v>53</v>
      </c>
      <c r="S41" s="112">
        <f t="shared" si="3"/>
        <v>0</v>
      </c>
    </row>
    <row r="42" spans="1:19" s="104" customFormat="1" ht="18" customHeight="1">
      <c r="A42" s="99" t="s">
        <v>109</v>
      </c>
      <c r="B42" s="107">
        <f t="shared" si="0"/>
        <v>0</v>
      </c>
      <c r="C42" s="108" t="str">
        <f>IF(G42=0,"",IF(AND(B40=0,B41=0,B42=0),"",IF(AND(B42=0,B41&gt;0)," không",IF(AND(B42=0,B40&gt;0)," không",IF(G43=0,LOOKUP(B42,D31:D40,E31:E40),LOOKUP(B42,D31:D40,F31:F40)))))&amp;IF(SUM(B40:B42)&gt;0," trăm",""))</f>
        <v/>
      </c>
      <c r="D42" s="111"/>
      <c r="E42" s="111"/>
      <c r="F42" s="111"/>
      <c r="G42" s="112">
        <f t="shared" si="2"/>
        <v>0</v>
      </c>
      <c r="M42" s="99" t="s">
        <v>109</v>
      </c>
      <c r="N42" s="107">
        <f t="shared" si="1"/>
        <v>0</v>
      </c>
      <c r="O42" s="108" t="str">
        <f>IF(S42=0,"",IF(AND(N40=0,N41=0,N42=0),"",IF(AND(N42=0,N41&gt;0)," không",IF(AND(N42=0,N40&gt;0)," không",IF(S43=0,LOOKUP(N42,P31:P40,Q31:Q40),LOOKUP(N42,P31:P40,R31:R40)))))&amp;IF(SUM(N40:N42)&gt;0," trăm",""))</f>
        <v/>
      </c>
      <c r="P42" s="111"/>
      <c r="Q42" s="111"/>
      <c r="R42" s="111"/>
      <c r="S42" s="112">
        <f t="shared" si="3"/>
        <v>0</v>
      </c>
    </row>
    <row r="43" spans="1:19" s="104" customFormat="1" ht="18" customHeight="1">
      <c r="A43" s="99" t="s">
        <v>110</v>
      </c>
      <c r="B43" s="107">
        <f t="shared" si="0"/>
        <v>0</v>
      </c>
      <c r="C43" s="108" t="str">
        <f>IF(G43=0,"",IF(B43=0,"",IF(AND(B43=1,B44=1)," một",IF(AND(B43=1,B44&gt;1)," mốt",IF(AND(B43=5,B44&gt;0)," lăm",IF(G44=0,LOOKUP(B43,D31:D40,E31:E40),LOOKUP(B43,D31:D40,F31:F40))))))&amp;IF(SUM(B43:B45)&gt;0," nghìn",""))</f>
        <v/>
      </c>
      <c r="D43" s="111"/>
      <c r="E43" s="111"/>
      <c r="F43" s="111"/>
      <c r="G43" s="112">
        <f t="shared" si="2"/>
        <v>0</v>
      </c>
      <c r="M43" s="99" t="s">
        <v>110</v>
      </c>
      <c r="N43" s="107">
        <f t="shared" si="1"/>
        <v>0</v>
      </c>
      <c r="O43" s="108" t="str">
        <f>IF(S43=0,"",IF(N43=0,"",IF(AND(N43=1,N44=1)," một",IF(AND(N43=1,N44&gt;1)," mốt",IF(AND(N43=5,N44&gt;0)," lăm",IF(S44=0,LOOKUP(N43,P31:P40,Q31:Q40),LOOKUP(N43,P31:P40,R31:R40))))))&amp;IF(SUM(N43:N45)&gt;0," nghìn",""))</f>
        <v/>
      </c>
      <c r="P43" s="111"/>
      <c r="Q43" s="111"/>
      <c r="R43" s="111"/>
      <c r="S43" s="112">
        <f t="shared" si="3"/>
        <v>0</v>
      </c>
    </row>
    <row r="44" spans="1:19" s="104" customFormat="1" ht="18" customHeight="1">
      <c r="A44" s="99" t="s">
        <v>111</v>
      </c>
      <c r="B44" s="107">
        <f t="shared" si="0"/>
        <v>0</v>
      </c>
      <c r="C44" s="108" t="str">
        <f>IF(G44=0,"",IF(AND(B44=0,B43=0),"",IF(AND(B44=0,B43&gt;0)," lẻ",IF(AND(B44=1,G45&lt;&gt;0)," mười",IF(AND(B44=1,G45=0)," Mười",IF(B44&gt;1,IF(G45=0,LOOKUP(B44,D31:D40,E31:E40),LOOKUP(B44,D31:D40,F31:F40)))))))&amp;IF(B44&gt;1," mươi",""))</f>
        <v/>
      </c>
      <c r="D44" s="111"/>
      <c r="E44" s="111"/>
      <c r="F44" s="111"/>
      <c r="G44" s="112">
        <f t="shared" si="2"/>
        <v>0</v>
      </c>
      <c r="M44" s="99" t="s">
        <v>111</v>
      </c>
      <c r="N44" s="107">
        <f t="shared" si="1"/>
        <v>0</v>
      </c>
      <c r="O44" s="108" t="str">
        <f>IF(S44=0,"",IF(AND(N44=0,N43=0),"",IF(AND(N44=0,N43&gt;0)," lẻ",IF(AND(N44=1,S45&lt;&gt;0)," mười",IF(AND(N44=1,S45=0)," Mười",IF(N44&gt;1,IF(S45=0,LOOKUP(N44,P31:P40,Q31:Q40),LOOKUP(N44,P31:P40,R31:R40)))))))&amp;IF(N44&gt;1," mươi",""))</f>
        <v/>
      </c>
      <c r="P44" s="111"/>
      <c r="Q44" s="111"/>
      <c r="R44" s="111"/>
      <c r="S44" s="112">
        <f t="shared" si="3"/>
        <v>0</v>
      </c>
    </row>
    <row r="45" spans="1:19" s="104" customFormat="1" ht="18" customHeight="1">
      <c r="A45" s="99" t="s">
        <v>112</v>
      </c>
      <c r="B45" s="107">
        <f>G45-10*B46</f>
        <v>0</v>
      </c>
      <c r="C45" s="108" t="str">
        <f>IF(G45=0,"",IF(AND(B43=0,B44=0,B45=0),"",IF(AND(B45=0,B44&gt;0)," không",IF(AND(B45=0,B43&gt;0)," không",IF(G46=0,LOOKUP(B45,D31:D40,E31:E40),LOOKUP(B45,D31:D40,F31:F40)))))&amp;IF(SUM(B43:B45)&gt;0," trăm",""))</f>
        <v/>
      </c>
      <c r="D45" s="113"/>
      <c r="E45" s="113"/>
      <c r="F45" s="113"/>
      <c r="G45" s="114">
        <f t="shared" si="2"/>
        <v>0</v>
      </c>
      <c r="M45" s="99" t="s">
        <v>112</v>
      </c>
      <c r="N45" s="107">
        <f>S45-10*N46</f>
        <v>0</v>
      </c>
      <c r="O45" s="108" t="str">
        <f>IF(S45=0,"",IF(AND(N43=0,N44=0,N45=0),"",IF(AND(N45=0,N44&gt;0)," không",IF(AND(N45=0,N43&gt;0)," không",IF(S46=0,LOOKUP(N45,P31:P40,Q31:Q40),LOOKUP(N45,P31:P40,R31:R40)))))&amp;IF(SUM(N43:N45)&gt;0," trăm",""))</f>
        <v/>
      </c>
      <c r="P45" s="113"/>
      <c r="Q45" s="113"/>
      <c r="R45" s="113"/>
      <c r="S45" s="114">
        <f t="shared" si="3"/>
        <v>0</v>
      </c>
    </row>
    <row r="46" spans="1:19" s="104" customFormat="1" ht="18" customHeight="1">
      <c r="A46" s="99"/>
      <c r="B46" s="108"/>
      <c r="C46" s="108" t="str">
        <f>IF(G46=0,"",IF(B46=0,"",IF(AND(B46=1,#REF!=1)," một",IF(AND(B46=1,#REF!&gt;1)," mốt",IF(AND(B46=5,#REF!&gt;0)," lăm",IF(#REF!=0,LOOKUP(B46,D31:D40,E31:E40),LOOKUP(B46,D31:D40,F31:F40))))))&amp;IF(SUM(B46:B46)&gt;0," triệu",""))</f>
        <v/>
      </c>
      <c r="D46" s="115"/>
      <c r="E46" s="115"/>
      <c r="F46" s="115"/>
      <c r="G46" s="108"/>
      <c r="M46" s="99"/>
      <c r="N46" s="108"/>
      <c r="O46" s="108" t="str">
        <f>IF(S46=0,"",IF(N46=0,"",IF(AND(N46=1,#REF!=1)," một",IF(AND(N46=1,#REF!&gt;1)," mốt",IF(AND(N46=5,#REF!&gt;0)," lăm",IF(#REF!=0,LOOKUP(N46,P31:P40,Q31:Q40),LOOKUP(N46,P31:P40,R31:R40))))))&amp;IF(SUM(N46:N46)&gt;0," triệu",""))</f>
        <v/>
      </c>
      <c r="P46" s="115"/>
      <c r="Q46" s="115"/>
      <c r="R46" s="115"/>
      <c r="S46" s="108"/>
    </row>
    <row r="47" spans="1:19" s="104" customFormat="1" ht="18" customHeight="1">
      <c r="A47" s="116" t="s">
        <v>113</v>
      </c>
      <c r="B47" s="100" t="str">
        <f>""&amp; IF(G31=0,"Không ",CONCATENATE(C45,C44,C43,C42,C41,C40,C39,C38,C37,C36,C35,C34,C33,C32,C31)) &amp; " đồng."</f>
        <v xml:space="preserve"> Chín mươi bốn triệu, hai trăm bốn mươi lăm nghìn, một trăm hai mươi đồng.</v>
      </c>
      <c r="C47" s="108"/>
      <c r="D47" s="115"/>
      <c r="E47" s="115"/>
      <c r="F47" s="115"/>
      <c r="G47" s="108"/>
      <c r="M47" s="116" t="s">
        <v>113</v>
      </c>
      <c r="N47" s="100" t="str">
        <f>""&amp; IF(S31=0,"Không ",CONCATENATE(O45,O44,O43,O42,O41,O40,O39,O38,O37,O36,O35,O34,O33,O32,O31)) &amp; " đồng."</f>
        <v xml:space="preserve"> Chín mươi bốn triệu, hai trăm bốn mươi lăm nghìn, một trăm hai mươi đồng.</v>
      </c>
      <c r="O47" s="108"/>
      <c r="P47" s="115"/>
      <c r="Q47" s="115"/>
      <c r="R47" s="115"/>
      <c r="S47" s="108"/>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304FE-71B6-4A72-A890-ED08A0B14DCD}">
  <dimension ref="A1:I46"/>
  <sheetViews>
    <sheetView tabSelected="1" view="pageLayout" topLeftCell="A19" zoomScaleNormal="100" workbookViewId="0">
      <selection activeCell="P35" sqref="O35:P35"/>
    </sheetView>
  </sheetViews>
  <sheetFormatPr defaultRowHeight="16.5"/>
  <cols>
    <col min="1" max="4" width="9.140625" style="24"/>
    <col min="5" max="5" width="9.140625" style="24" customWidth="1"/>
    <col min="6" max="7" width="9.140625" style="24"/>
    <col min="8" max="8" width="9.140625" style="24" customWidth="1"/>
    <col min="9" max="9" width="15.85546875" style="24" customWidth="1"/>
    <col min="10" max="17" width="9.140625" style="24"/>
    <col min="18" max="18" width="9.140625" style="24" customWidth="1"/>
    <col min="19" max="16384" width="9.140625" style="24"/>
  </cols>
  <sheetData>
    <row r="1" spans="1:9">
      <c r="A1" s="65"/>
      <c r="B1" s="66"/>
      <c r="C1" s="66"/>
      <c r="D1" s="66"/>
      <c r="E1" s="66"/>
      <c r="F1" s="66"/>
      <c r="G1" s="66"/>
      <c r="H1" s="66"/>
      <c r="I1" s="67"/>
    </row>
    <row r="2" spans="1:9">
      <c r="A2" s="68"/>
      <c r="I2" s="69"/>
    </row>
    <row r="3" spans="1:9">
      <c r="A3" s="68"/>
      <c r="I3" s="69"/>
    </row>
    <row r="4" spans="1:9" ht="20.25">
      <c r="A4" s="70" t="str">
        <f>UPPER(TT!C8)</f>
        <v>CÔNG TY TNHH THƯƠNG MẠI MAI HOAN</v>
      </c>
      <c r="B4" s="71"/>
      <c r="C4" s="71"/>
      <c r="D4" s="71"/>
      <c r="E4" s="71"/>
      <c r="F4" s="71"/>
      <c r="G4" s="71"/>
      <c r="H4" s="71"/>
      <c r="I4" s="72"/>
    </row>
    <row r="5" spans="1:9">
      <c r="A5" s="73" t="s">
        <v>179</v>
      </c>
      <c r="B5" s="71"/>
      <c r="C5" s="71"/>
      <c r="D5" s="71"/>
      <c r="E5" s="71"/>
      <c r="F5" s="71"/>
      <c r="G5" s="71"/>
      <c r="H5" s="71"/>
      <c r="I5" s="72"/>
    </row>
    <row r="6" spans="1:9">
      <c r="A6" s="73" t="str">
        <f>"Mã số thuế: "&amp;TT!C12</f>
        <v>Mã số thuế: 2106201001733</v>
      </c>
      <c r="B6" s="71"/>
      <c r="C6" s="71"/>
      <c r="D6" s="71"/>
      <c r="E6" s="71"/>
      <c r="F6" s="71"/>
      <c r="G6" s="71"/>
      <c r="H6" s="71"/>
      <c r="I6" s="72"/>
    </row>
    <row r="7" spans="1:9">
      <c r="A7" s="68"/>
      <c r="I7" s="69"/>
    </row>
    <row r="8" spans="1:9">
      <c r="A8" s="68"/>
      <c r="I8" s="69"/>
    </row>
    <row r="9" spans="1:9">
      <c r="A9" s="68"/>
      <c r="I9" s="69"/>
    </row>
    <row r="10" spans="1:9">
      <c r="A10" s="68"/>
      <c r="I10" s="69"/>
    </row>
    <row r="11" spans="1:9">
      <c r="A11" s="68"/>
      <c r="I11" s="69"/>
    </row>
    <row r="12" spans="1:9">
      <c r="A12" s="68"/>
      <c r="I12" s="69"/>
    </row>
    <row r="13" spans="1:9">
      <c r="A13" s="68"/>
      <c r="I13" s="69"/>
    </row>
    <row r="14" spans="1:9">
      <c r="A14" s="68"/>
      <c r="I14" s="69"/>
    </row>
    <row r="15" spans="1:9">
      <c r="A15" s="68"/>
      <c r="I15" s="69"/>
    </row>
    <row r="16" spans="1:9">
      <c r="A16" s="68"/>
      <c r="I16" s="69"/>
    </row>
    <row r="17" spans="1:9">
      <c r="A17" s="68"/>
      <c r="I17" s="69"/>
    </row>
    <row r="18" spans="1:9">
      <c r="A18" s="68"/>
      <c r="I18" s="69"/>
    </row>
    <row r="19" spans="1:9">
      <c r="A19" s="68"/>
      <c r="I19" s="69"/>
    </row>
    <row r="20" spans="1:9">
      <c r="A20" s="68"/>
      <c r="I20" s="69"/>
    </row>
    <row r="21" spans="1:9">
      <c r="A21" s="68"/>
      <c r="I21" s="69"/>
    </row>
    <row r="22" spans="1:9">
      <c r="A22" s="68"/>
      <c r="I22" s="69"/>
    </row>
    <row r="23" spans="1:9">
      <c r="A23" s="68"/>
      <c r="I23" s="69"/>
    </row>
    <row r="24" spans="1:9" ht="22.5">
      <c r="A24" s="74" t="s">
        <v>51</v>
      </c>
      <c r="B24" s="75"/>
      <c r="C24" s="75"/>
      <c r="D24" s="75"/>
      <c r="E24" s="75"/>
      <c r="F24" s="75"/>
      <c r="G24" s="75"/>
      <c r="H24" s="75"/>
      <c r="I24" s="76"/>
    </row>
    <row r="25" spans="1:9">
      <c r="A25" s="77"/>
      <c r="B25" s="75"/>
      <c r="C25" s="75"/>
      <c r="D25" s="75"/>
      <c r="E25" s="75"/>
      <c r="F25" s="75"/>
      <c r="G25" s="75"/>
      <c r="H25" s="75"/>
      <c r="I25" s="76"/>
    </row>
    <row r="26" spans="1:9" s="23" customFormat="1" ht="18.75">
      <c r="A26" s="78" t="str">
        <f>UPPER(TT!C15)</f>
        <v>CÔNG TY TNHH XÂY DỰNG ĐỊNH SƠN</v>
      </c>
      <c r="B26" s="71"/>
      <c r="C26" s="71"/>
      <c r="D26" s="71"/>
      <c r="E26" s="71"/>
      <c r="F26" s="71"/>
      <c r="G26" s="71"/>
      <c r="H26" s="71"/>
      <c r="I26" s="72"/>
    </row>
    <row r="27" spans="1:9" s="23" customFormat="1" ht="27" customHeight="1">
      <c r="A27" s="137" t="str">
        <f>"Dự án:"&amp;TT!C2</f>
        <v xml:space="preserve">Dự án:Xử lý lỗ vỡ sông Đa Độ khu vực xã Kiến Hưng từ K43+487 ĐÊBS K43+715 </v>
      </c>
      <c r="B27" s="86"/>
      <c r="C27" s="86"/>
      <c r="D27" s="86"/>
      <c r="E27" s="86"/>
      <c r="F27" s="86"/>
      <c r="G27" s="86"/>
      <c r="H27" s="86"/>
      <c r="I27" s="87"/>
    </row>
    <row r="28" spans="1:9" s="23" customFormat="1" ht="21" customHeight="1">
      <c r="A28" s="138" t="str">
        <f>"Hạng mục:"&amp;TT!C3</f>
        <v>Hạng mục:Cung cấp  cọc BTCT 200*200</v>
      </c>
      <c r="B28" s="71"/>
      <c r="C28" s="71"/>
      <c r="D28" s="71"/>
      <c r="E28" s="71"/>
      <c r="F28" s="71"/>
      <c r="G28" s="71"/>
      <c r="H28" s="71"/>
      <c r="I28" s="72"/>
    </row>
    <row r="29" spans="1:9" s="23" customFormat="1" ht="21.75" customHeight="1">
      <c r="A29" s="138" t="str">
        <f>"Địa điểm: "&amp;TT!C4</f>
        <v>Địa điểm: An Dương, Hải Phòng</v>
      </c>
      <c r="B29" s="71"/>
      <c r="C29" s="71"/>
      <c r="D29" s="71"/>
      <c r="E29" s="71"/>
      <c r="F29" s="71"/>
      <c r="G29" s="71"/>
      <c r="H29" s="71"/>
      <c r="I29" s="72"/>
    </row>
    <row r="30" spans="1:9">
      <c r="A30" s="68"/>
      <c r="I30" s="69"/>
    </row>
    <row r="31" spans="1:9">
      <c r="A31" s="68"/>
      <c r="I31" s="69"/>
    </row>
    <row r="32" spans="1:9">
      <c r="A32" s="68"/>
      <c r="I32" s="69"/>
    </row>
    <row r="33" spans="1:9">
      <c r="A33" s="68"/>
      <c r="I33" s="69"/>
    </row>
    <row r="34" spans="1:9">
      <c r="A34" s="68"/>
      <c r="I34" s="69"/>
    </row>
    <row r="35" spans="1:9">
      <c r="A35" s="68"/>
      <c r="I35" s="69"/>
    </row>
    <row r="36" spans="1:9">
      <c r="A36" s="68"/>
      <c r="I36" s="69"/>
    </row>
    <row r="37" spans="1:9">
      <c r="A37" s="68"/>
      <c r="I37" s="69"/>
    </row>
    <row r="38" spans="1:9">
      <c r="A38" s="68"/>
      <c r="I38" s="69"/>
    </row>
    <row r="39" spans="1:9">
      <c r="A39" s="68"/>
      <c r="I39" s="69"/>
    </row>
    <row r="40" spans="1:9">
      <c r="A40" s="68"/>
      <c r="I40" s="69"/>
    </row>
    <row r="41" spans="1:9">
      <c r="A41" s="68"/>
      <c r="I41" s="69"/>
    </row>
    <row r="42" spans="1:9">
      <c r="A42" s="68"/>
      <c r="I42" s="69"/>
    </row>
    <row r="43" spans="1:9">
      <c r="A43" s="68"/>
      <c r="D43" s="159" t="str">
        <f>TT!C23</f>
        <v>Hải Phòng, ngày …… tháng …… năm 2026</v>
      </c>
      <c r="E43" s="23"/>
      <c r="I43" s="69"/>
    </row>
    <row r="44" spans="1:9">
      <c r="A44" s="68"/>
      <c r="I44" s="69"/>
    </row>
    <row r="45" spans="1:9" s="23" customFormat="1">
      <c r="A45" s="79"/>
      <c r="I45" s="80"/>
    </row>
    <row r="46" spans="1:9" ht="17.25" thickBot="1">
      <c r="A46" s="81"/>
      <c r="B46" s="82"/>
      <c r="C46" s="82"/>
      <c r="D46" s="82"/>
      <c r="E46" s="82"/>
      <c r="F46" s="82"/>
      <c r="G46" s="82"/>
      <c r="H46" s="82"/>
      <c r="I46" s="83"/>
    </row>
  </sheetData>
  <pageMargins left="0.7" right="0.7" top="0.75" bottom="0.75" header="0.3" footer="0.3"/>
  <pageSetup paperSize="9" scale="99" orientation="portrait" verticalDpi="0" r:id="rId1"/>
  <headerFooter>
    <oddHeader xml:space="preserve">&amp;C&amp;G
</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4375D-8FF5-4086-8B7F-F21BD478058A}">
  <dimension ref="A1:P36"/>
  <sheetViews>
    <sheetView topLeftCell="A10" zoomScaleNormal="100" workbookViewId="0">
      <selection activeCell="J32" sqref="J32"/>
    </sheetView>
  </sheetViews>
  <sheetFormatPr defaultRowHeight="16.5"/>
  <cols>
    <col min="1" max="1" width="7.5703125" style="22" customWidth="1"/>
    <col min="2" max="2" width="45.28515625" style="22" customWidth="1"/>
    <col min="3" max="3" width="9.7109375" style="22" customWidth="1"/>
    <col min="4" max="4" width="15.5703125" style="22" customWidth="1"/>
    <col min="5" max="5" width="13.85546875" style="22" customWidth="1"/>
    <col min="6" max="252" width="9.140625" style="22"/>
    <col min="253" max="253" width="12.85546875" style="22" customWidth="1"/>
    <col min="254" max="254" width="47.7109375" style="22" customWidth="1"/>
    <col min="255" max="255" width="12.85546875" style="22" bestFit="1" customWidth="1"/>
    <col min="256" max="256" width="15.7109375" style="22" customWidth="1"/>
    <col min="257" max="257" width="14" style="22" customWidth="1"/>
    <col min="258" max="258" width="9.140625" style="22"/>
    <col min="259" max="260" width="17" style="22" customWidth="1"/>
    <col min="261" max="508" width="9.140625" style="22"/>
    <col min="509" max="509" width="12.85546875" style="22" customWidth="1"/>
    <col min="510" max="510" width="47.7109375" style="22" customWidth="1"/>
    <col min="511" max="511" width="12.85546875" style="22" bestFit="1" customWidth="1"/>
    <col min="512" max="512" width="15.7109375" style="22" customWidth="1"/>
    <col min="513" max="513" width="14" style="22" customWidth="1"/>
    <col min="514" max="514" width="9.140625" style="22"/>
    <col min="515" max="516" width="17" style="22" customWidth="1"/>
    <col min="517" max="764" width="9.140625" style="22"/>
    <col min="765" max="765" width="12.85546875" style="22" customWidth="1"/>
    <col min="766" max="766" width="47.7109375" style="22" customWidth="1"/>
    <col min="767" max="767" width="12.85546875" style="22" bestFit="1" customWidth="1"/>
    <col min="768" max="768" width="15.7109375" style="22" customWidth="1"/>
    <col min="769" max="769" width="14" style="22" customWidth="1"/>
    <col min="770" max="770" width="9.140625" style="22"/>
    <col min="771" max="772" width="17" style="22" customWidth="1"/>
    <col min="773" max="1020" width="9.140625" style="22"/>
    <col min="1021" max="1021" width="12.85546875" style="22" customWidth="1"/>
    <col min="1022" max="1022" width="47.7109375" style="22" customWidth="1"/>
    <col min="1023" max="1023" width="12.85546875" style="22" bestFit="1" customWidth="1"/>
    <col min="1024" max="1024" width="15.7109375" style="22" customWidth="1"/>
    <col min="1025" max="1025" width="14" style="22" customWidth="1"/>
    <col min="1026" max="1026" width="9.140625" style="22"/>
    <col min="1027" max="1028" width="17" style="22" customWidth="1"/>
    <col min="1029" max="1276" width="9.140625" style="22"/>
    <col min="1277" max="1277" width="12.85546875" style="22" customWidth="1"/>
    <col min="1278" max="1278" width="47.7109375" style="22" customWidth="1"/>
    <col min="1279" max="1279" width="12.85546875" style="22" bestFit="1" customWidth="1"/>
    <col min="1280" max="1280" width="15.7109375" style="22" customWidth="1"/>
    <col min="1281" max="1281" width="14" style="22" customWidth="1"/>
    <col min="1282" max="1282" width="9.140625" style="22"/>
    <col min="1283" max="1284" width="17" style="22" customWidth="1"/>
    <col min="1285" max="1532" width="9.140625" style="22"/>
    <col min="1533" max="1533" width="12.85546875" style="22" customWidth="1"/>
    <col min="1534" max="1534" width="47.7109375" style="22" customWidth="1"/>
    <col min="1535" max="1535" width="12.85546875" style="22" bestFit="1" customWidth="1"/>
    <col min="1536" max="1536" width="15.7109375" style="22" customWidth="1"/>
    <col min="1537" max="1537" width="14" style="22" customWidth="1"/>
    <col min="1538" max="1538" width="9.140625" style="22"/>
    <col min="1539" max="1540" width="17" style="22" customWidth="1"/>
    <col min="1541" max="1788" width="9.140625" style="22"/>
    <col min="1789" max="1789" width="12.85546875" style="22" customWidth="1"/>
    <col min="1790" max="1790" width="47.7109375" style="22" customWidth="1"/>
    <col min="1791" max="1791" width="12.85546875" style="22" bestFit="1" customWidth="1"/>
    <col min="1792" max="1792" width="15.7109375" style="22" customWidth="1"/>
    <col min="1793" max="1793" width="14" style="22" customWidth="1"/>
    <col min="1794" max="1794" width="9.140625" style="22"/>
    <col min="1795" max="1796" width="17" style="22" customWidth="1"/>
    <col min="1797" max="2044" width="9.140625" style="22"/>
    <col min="2045" max="2045" width="12.85546875" style="22" customWidth="1"/>
    <col min="2046" max="2046" width="47.7109375" style="22" customWidth="1"/>
    <col min="2047" max="2047" width="12.85546875" style="22" bestFit="1" customWidth="1"/>
    <col min="2048" max="2048" width="15.7109375" style="22" customWidth="1"/>
    <col min="2049" max="2049" width="14" style="22" customWidth="1"/>
    <col min="2050" max="2050" width="9.140625" style="22"/>
    <col min="2051" max="2052" width="17" style="22" customWidth="1"/>
    <col min="2053" max="2300" width="9.140625" style="22"/>
    <col min="2301" max="2301" width="12.85546875" style="22" customWidth="1"/>
    <col min="2302" max="2302" width="47.7109375" style="22" customWidth="1"/>
    <col min="2303" max="2303" width="12.85546875" style="22" bestFit="1" customWidth="1"/>
    <col min="2304" max="2304" width="15.7109375" style="22" customWidth="1"/>
    <col min="2305" max="2305" width="14" style="22" customWidth="1"/>
    <col min="2306" max="2306" width="9.140625" style="22"/>
    <col min="2307" max="2308" width="17" style="22" customWidth="1"/>
    <col min="2309" max="2556" width="9.140625" style="22"/>
    <col min="2557" max="2557" width="12.85546875" style="22" customWidth="1"/>
    <col min="2558" max="2558" width="47.7109375" style="22" customWidth="1"/>
    <col min="2559" max="2559" width="12.85546875" style="22" bestFit="1" customWidth="1"/>
    <col min="2560" max="2560" width="15.7109375" style="22" customWidth="1"/>
    <col min="2561" max="2561" width="14" style="22" customWidth="1"/>
    <col min="2562" max="2562" width="9.140625" style="22"/>
    <col min="2563" max="2564" width="17" style="22" customWidth="1"/>
    <col min="2565" max="2812" width="9.140625" style="22"/>
    <col min="2813" max="2813" width="12.85546875" style="22" customWidth="1"/>
    <col min="2814" max="2814" width="47.7109375" style="22" customWidth="1"/>
    <col min="2815" max="2815" width="12.85546875" style="22" bestFit="1" customWidth="1"/>
    <col min="2816" max="2816" width="15.7109375" style="22" customWidth="1"/>
    <col min="2817" max="2817" width="14" style="22" customWidth="1"/>
    <col min="2818" max="2818" width="9.140625" style="22"/>
    <col min="2819" max="2820" width="17" style="22" customWidth="1"/>
    <col min="2821" max="3068" width="9.140625" style="22"/>
    <col min="3069" max="3069" width="12.85546875" style="22" customWidth="1"/>
    <col min="3070" max="3070" width="47.7109375" style="22" customWidth="1"/>
    <col min="3071" max="3071" width="12.85546875" style="22" bestFit="1" customWidth="1"/>
    <col min="3072" max="3072" width="15.7109375" style="22" customWidth="1"/>
    <col min="3073" max="3073" width="14" style="22" customWidth="1"/>
    <col min="3074" max="3074" width="9.140625" style="22"/>
    <col min="3075" max="3076" width="17" style="22" customWidth="1"/>
    <col min="3077" max="3324" width="9.140625" style="22"/>
    <col min="3325" max="3325" width="12.85546875" style="22" customWidth="1"/>
    <col min="3326" max="3326" width="47.7109375" style="22" customWidth="1"/>
    <col min="3327" max="3327" width="12.85546875" style="22" bestFit="1" customWidth="1"/>
    <col min="3328" max="3328" width="15.7109375" style="22" customWidth="1"/>
    <col min="3329" max="3329" width="14" style="22" customWidth="1"/>
    <col min="3330" max="3330" width="9.140625" style="22"/>
    <col min="3331" max="3332" width="17" style="22" customWidth="1"/>
    <col min="3333" max="3580" width="9.140625" style="22"/>
    <col min="3581" max="3581" width="12.85546875" style="22" customWidth="1"/>
    <col min="3582" max="3582" width="47.7109375" style="22" customWidth="1"/>
    <col min="3583" max="3583" width="12.85546875" style="22" bestFit="1" customWidth="1"/>
    <col min="3584" max="3584" width="15.7109375" style="22" customWidth="1"/>
    <col min="3585" max="3585" width="14" style="22" customWidth="1"/>
    <col min="3586" max="3586" width="9.140625" style="22"/>
    <col min="3587" max="3588" width="17" style="22" customWidth="1"/>
    <col min="3589" max="3836" width="9.140625" style="22"/>
    <col min="3837" max="3837" width="12.85546875" style="22" customWidth="1"/>
    <col min="3838" max="3838" width="47.7109375" style="22" customWidth="1"/>
    <col min="3839" max="3839" width="12.85546875" style="22" bestFit="1" customWidth="1"/>
    <col min="3840" max="3840" width="15.7109375" style="22" customWidth="1"/>
    <col min="3841" max="3841" width="14" style="22" customWidth="1"/>
    <col min="3842" max="3842" width="9.140625" style="22"/>
    <col min="3843" max="3844" width="17" style="22" customWidth="1"/>
    <col min="3845" max="4092" width="9.140625" style="22"/>
    <col min="4093" max="4093" width="12.85546875" style="22" customWidth="1"/>
    <col min="4094" max="4094" width="47.7109375" style="22" customWidth="1"/>
    <col min="4095" max="4095" width="12.85546875" style="22" bestFit="1" customWidth="1"/>
    <col min="4096" max="4096" width="15.7109375" style="22" customWidth="1"/>
    <col min="4097" max="4097" width="14" style="22" customWidth="1"/>
    <col min="4098" max="4098" width="9.140625" style="22"/>
    <col min="4099" max="4100" width="17" style="22" customWidth="1"/>
    <col min="4101" max="4348" width="9.140625" style="22"/>
    <col min="4349" max="4349" width="12.85546875" style="22" customWidth="1"/>
    <col min="4350" max="4350" width="47.7109375" style="22" customWidth="1"/>
    <col min="4351" max="4351" width="12.85546875" style="22" bestFit="1" customWidth="1"/>
    <col min="4352" max="4352" width="15.7109375" style="22" customWidth="1"/>
    <col min="4353" max="4353" width="14" style="22" customWidth="1"/>
    <col min="4354" max="4354" width="9.140625" style="22"/>
    <col min="4355" max="4356" width="17" style="22" customWidth="1"/>
    <col min="4357" max="4604" width="9.140625" style="22"/>
    <col min="4605" max="4605" width="12.85546875" style="22" customWidth="1"/>
    <col min="4606" max="4606" width="47.7109375" style="22" customWidth="1"/>
    <col min="4607" max="4607" width="12.85546875" style="22" bestFit="1" customWidth="1"/>
    <col min="4608" max="4608" width="15.7109375" style="22" customWidth="1"/>
    <col min="4609" max="4609" width="14" style="22" customWidth="1"/>
    <col min="4610" max="4610" width="9.140625" style="22"/>
    <col min="4611" max="4612" width="17" style="22" customWidth="1"/>
    <col min="4613" max="4860" width="9.140625" style="22"/>
    <col min="4861" max="4861" width="12.85546875" style="22" customWidth="1"/>
    <col min="4862" max="4862" width="47.7109375" style="22" customWidth="1"/>
    <col min="4863" max="4863" width="12.85546875" style="22" bestFit="1" customWidth="1"/>
    <col min="4864" max="4864" width="15.7109375" style="22" customWidth="1"/>
    <col min="4865" max="4865" width="14" style="22" customWidth="1"/>
    <col min="4866" max="4866" width="9.140625" style="22"/>
    <col min="4867" max="4868" width="17" style="22" customWidth="1"/>
    <col min="4869" max="5116" width="9.140625" style="22"/>
    <col min="5117" max="5117" width="12.85546875" style="22" customWidth="1"/>
    <col min="5118" max="5118" width="47.7109375" style="22" customWidth="1"/>
    <col min="5119" max="5119" width="12.85546875" style="22" bestFit="1" customWidth="1"/>
    <col min="5120" max="5120" width="15.7109375" style="22" customWidth="1"/>
    <col min="5121" max="5121" width="14" style="22" customWidth="1"/>
    <col min="5122" max="5122" width="9.140625" style="22"/>
    <col min="5123" max="5124" width="17" style="22" customWidth="1"/>
    <col min="5125" max="5372" width="9.140625" style="22"/>
    <col min="5373" max="5373" width="12.85546875" style="22" customWidth="1"/>
    <col min="5374" max="5374" width="47.7109375" style="22" customWidth="1"/>
    <col min="5375" max="5375" width="12.85546875" style="22" bestFit="1" customWidth="1"/>
    <col min="5376" max="5376" width="15.7109375" style="22" customWidth="1"/>
    <col min="5377" max="5377" width="14" style="22" customWidth="1"/>
    <col min="5378" max="5378" width="9.140625" style="22"/>
    <col min="5379" max="5380" width="17" style="22" customWidth="1"/>
    <col min="5381" max="5628" width="9.140625" style="22"/>
    <col min="5629" max="5629" width="12.85546875" style="22" customWidth="1"/>
    <col min="5630" max="5630" width="47.7109375" style="22" customWidth="1"/>
    <col min="5631" max="5631" width="12.85546875" style="22" bestFit="1" customWidth="1"/>
    <col min="5632" max="5632" width="15.7109375" style="22" customWidth="1"/>
    <col min="5633" max="5633" width="14" style="22" customWidth="1"/>
    <col min="5634" max="5634" width="9.140625" style="22"/>
    <col min="5635" max="5636" width="17" style="22" customWidth="1"/>
    <col min="5637" max="5884" width="9.140625" style="22"/>
    <col min="5885" max="5885" width="12.85546875" style="22" customWidth="1"/>
    <col min="5886" max="5886" width="47.7109375" style="22" customWidth="1"/>
    <col min="5887" max="5887" width="12.85546875" style="22" bestFit="1" customWidth="1"/>
    <col min="5888" max="5888" width="15.7109375" style="22" customWidth="1"/>
    <col min="5889" max="5889" width="14" style="22" customWidth="1"/>
    <col min="5890" max="5890" width="9.140625" style="22"/>
    <col min="5891" max="5892" width="17" style="22" customWidth="1"/>
    <col min="5893" max="6140" width="9.140625" style="22"/>
    <col min="6141" max="6141" width="12.85546875" style="22" customWidth="1"/>
    <col min="6142" max="6142" width="47.7109375" style="22" customWidth="1"/>
    <col min="6143" max="6143" width="12.85546875" style="22" bestFit="1" customWidth="1"/>
    <col min="6144" max="6144" width="15.7109375" style="22" customWidth="1"/>
    <col min="6145" max="6145" width="14" style="22" customWidth="1"/>
    <col min="6146" max="6146" width="9.140625" style="22"/>
    <col min="6147" max="6148" width="17" style="22" customWidth="1"/>
    <col min="6149" max="6396" width="9.140625" style="22"/>
    <col min="6397" max="6397" width="12.85546875" style="22" customWidth="1"/>
    <col min="6398" max="6398" width="47.7109375" style="22" customWidth="1"/>
    <col min="6399" max="6399" width="12.85546875" style="22" bestFit="1" customWidth="1"/>
    <col min="6400" max="6400" width="15.7109375" style="22" customWidth="1"/>
    <col min="6401" max="6401" width="14" style="22" customWidth="1"/>
    <col min="6402" max="6402" width="9.140625" style="22"/>
    <col min="6403" max="6404" width="17" style="22" customWidth="1"/>
    <col min="6405" max="6652" width="9.140625" style="22"/>
    <col min="6653" max="6653" width="12.85546875" style="22" customWidth="1"/>
    <col min="6654" max="6654" width="47.7109375" style="22" customWidth="1"/>
    <col min="6655" max="6655" width="12.85546875" style="22" bestFit="1" customWidth="1"/>
    <col min="6656" max="6656" width="15.7109375" style="22" customWidth="1"/>
    <col min="6657" max="6657" width="14" style="22" customWidth="1"/>
    <col min="6658" max="6658" width="9.140625" style="22"/>
    <col min="6659" max="6660" width="17" style="22" customWidth="1"/>
    <col min="6661" max="6908" width="9.140625" style="22"/>
    <col min="6909" max="6909" width="12.85546875" style="22" customWidth="1"/>
    <col min="6910" max="6910" width="47.7109375" style="22" customWidth="1"/>
    <col min="6911" max="6911" width="12.85546875" style="22" bestFit="1" customWidth="1"/>
    <col min="6912" max="6912" width="15.7109375" style="22" customWidth="1"/>
    <col min="6913" max="6913" width="14" style="22" customWidth="1"/>
    <col min="6914" max="6914" width="9.140625" style="22"/>
    <col min="6915" max="6916" width="17" style="22" customWidth="1"/>
    <col min="6917" max="7164" width="9.140625" style="22"/>
    <col min="7165" max="7165" width="12.85546875" style="22" customWidth="1"/>
    <col min="7166" max="7166" width="47.7109375" style="22" customWidth="1"/>
    <col min="7167" max="7167" width="12.85546875" style="22" bestFit="1" customWidth="1"/>
    <col min="7168" max="7168" width="15.7109375" style="22" customWidth="1"/>
    <col min="7169" max="7169" width="14" style="22" customWidth="1"/>
    <col min="7170" max="7170" width="9.140625" style="22"/>
    <col min="7171" max="7172" width="17" style="22" customWidth="1"/>
    <col min="7173" max="7420" width="9.140625" style="22"/>
    <col min="7421" max="7421" width="12.85546875" style="22" customWidth="1"/>
    <col min="7422" max="7422" width="47.7109375" style="22" customWidth="1"/>
    <col min="7423" max="7423" width="12.85546875" style="22" bestFit="1" customWidth="1"/>
    <col min="7424" max="7424" width="15.7109375" style="22" customWidth="1"/>
    <col min="7425" max="7425" width="14" style="22" customWidth="1"/>
    <col min="7426" max="7426" width="9.140625" style="22"/>
    <col min="7427" max="7428" width="17" style="22" customWidth="1"/>
    <col min="7429" max="7676" width="9.140625" style="22"/>
    <col min="7677" max="7677" width="12.85546875" style="22" customWidth="1"/>
    <col min="7678" max="7678" width="47.7109375" style="22" customWidth="1"/>
    <col min="7679" max="7679" width="12.85546875" style="22" bestFit="1" customWidth="1"/>
    <col min="7680" max="7680" width="15.7109375" style="22" customWidth="1"/>
    <col min="7681" max="7681" width="14" style="22" customWidth="1"/>
    <col min="7682" max="7682" width="9.140625" style="22"/>
    <col min="7683" max="7684" width="17" style="22" customWidth="1"/>
    <col min="7685" max="7932" width="9.140625" style="22"/>
    <col min="7933" max="7933" width="12.85546875" style="22" customWidth="1"/>
    <col min="7934" max="7934" width="47.7109375" style="22" customWidth="1"/>
    <col min="7935" max="7935" width="12.85546875" style="22" bestFit="1" customWidth="1"/>
    <col min="7936" max="7936" width="15.7109375" style="22" customWidth="1"/>
    <col min="7937" max="7937" width="14" style="22" customWidth="1"/>
    <col min="7938" max="7938" width="9.140625" style="22"/>
    <col min="7939" max="7940" width="17" style="22" customWidth="1"/>
    <col min="7941" max="8188" width="9.140625" style="22"/>
    <col min="8189" max="8189" width="12.85546875" style="22" customWidth="1"/>
    <col min="8190" max="8190" width="47.7109375" style="22" customWidth="1"/>
    <col min="8191" max="8191" width="12.85546875" style="22" bestFit="1" customWidth="1"/>
    <col min="8192" max="8192" width="15.7109375" style="22" customWidth="1"/>
    <col min="8193" max="8193" width="14" style="22" customWidth="1"/>
    <col min="8194" max="8194" width="9.140625" style="22"/>
    <col min="8195" max="8196" width="17" style="22" customWidth="1"/>
    <col min="8197" max="8444" width="9.140625" style="22"/>
    <col min="8445" max="8445" width="12.85546875" style="22" customWidth="1"/>
    <col min="8446" max="8446" width="47.7109375" style="22" customWidth="1"/>
    <col min="8447" max="8447" width="12.85546875" style="22" bestFit="1" customWidth="1"/>
    <col min="8448" max="8448" width="15.7109375" style="22" customWidth="1"/>
    <col min="8449" max="8449" width="14" style="22" customWidth="1"/>
    <col min="8450" max="8450" width="9.140625" style="22"/>
    <col min="8451" max="8452" width="17" style="22" customWidth="1"/>
    <col min="8453" max="8700" width="9.140625" style="22"/>
    <col min="8701" max="8701" width="12.85546875" style="22" customWidth="1"/>
    <col min="8702" max="8702" width="47.7109375" style="22" customWidth="1"/>
    <col min="8703" max="8703" width="12.85546875" style="22" bestFit="1" customWidth="1"/>
    <col min="8704" max="8704" width="15.7109375" style="22" customWidth="1"/>
    <col min="8705" max="8705" width="14" style="22" customWidth="1"/>
    <col min="8706" max="8706" width="9.140625" style="22"/>
    <col min="8707" max="8708" width="17" style="22" customWidth="1"/>
    <col min="8709" max="8956" width="9.140625" style="22"/>
    <col min="8957" max="8957" width="12.85546875" style="22" customWidth="1"/>
    <col min="8958" max="8958" width="47.7109375" style="22" customWidth="1"/>
    <col min="8959" max="8959" width="12.85546875" style="22" bestFit="1" customWidth="1"/>
    <col min="8960" max="8960" width="15.7109375" style="22" customWidth="1"/>
    <col min="8961" max="8961" width="14" style="22" customWidth="1"/>
    <col min="8962" max="8962" width="9.140625" style="22"/>
    <col min="8963" max="8964" width="17" style="22" customWidth="1"/>
    <col min="8965" max="9212" width="9.140625" style="22"/>
    <col min="9213" max="9213" width="12.85546875" style="22" customWidth="1"/>
    <col min="9214" max="9214" width="47.7109375" style="22" customWidth="1"/>
    <col min="9215" max="9215" width="12.85546875" style="22" bestFit="1" customWidth="1"/>
    <col min="9216" max="9216" width="15.7109375" style="22" customWidth="1"/>
    <col min="9217" max="9217" width="14" style="22" customWidth="1"/>
    <col min="9218" max="9218" width="9.140625" style="22"/>
    <col min="9219" max="9220" width="17" style="22" customWidth="1"/>
    <col min="9221" max="9468" width="9.140625" style="22"/>
    <col min="9469" max="9469" width="12.85546875" style="22" customWidth="1"/>
    <col min="9470" max="9470" width="47.7109375" style="22" customWidth="1"/>
    <col min="9471" max="9471" width="12.85546875" style="22" bestFit="1" customWidth="1"/>
    <col min="9472" max="9472" width="15.7109375" style="22" customWidth="1"/>
    <col min="9473" max="9473" width="14" style="22" customWidth="1"/>
    <col min="9474" max="9474" width="9.140625" style="22"/>
    <col min="9475" max="9476" width="17" style="22" customWidth="1"/>
    <col min="9477" max="9724" width="9.140625" style="22"/>
    <col min="9725" max="9725" width="12.85546875" style="22" customWidth="1"/>
    <col min="9726" max="9726" width="47.7109375" style="22" customWidth="1"/>
    <col min="9727" max="9727" width="12.85546875" style="22" bestFit="1" customWidth="1"/>
    <col min="9728" max="9728" width="15.7109375" style="22" customWidth="1"/>
    <col min="9729" max="9729" width="14" style="22" customWidth="1"/>
    <col min="9730" max="9730" width="9.140625" style="22"/>
    <col min="9731" max="9732" width="17" style="22" customWidth="1"/>
    <col min="9733" max="9980" width="9.140625" style="22"/>
    <col min="9981" max="9981" width="12.85546875" style="22" customWidth="1"/>
    <col min="9982" max="9982" width="47.7109375" style="22" customWidth="1"/>
    <col min="9983" max="9983" width="12.85546875" style="22" bestFit="1" customWidth="1"/>
    <col min="9984" max="9984" width="15.7109375" style="22" customWidth="1"/>
    <col min="9985" max="9985" width="14" style="22" customWidth="1"/>
    <col min="9986" max="9986" width="9.140625" style="22"/>
    <col min="9987" max="9988" width="17" style="22" customWidth="1"/>
    <col min="9989" max="10236" width="9.140625" style="22"/>
    <col min="10237" max="10237" width="12.85546875" style="22" customWidth="1"/>
    <col min="10238" max="10238" width="47.7109375" style="22" customWidth="1"/>
    <col min="10239" max="10239" width="12.85546875" style="22" bestFit="1" customWidth="1"/>
    <col min="10240" max="10240" width="15.7109375" style="22" customWidth="1"/>
    <col min="10241" max="10241" width="14" style="22" customWidth="1"/>
    <col min="10242" max="10242" width="9.140625" style="22"/>
    <col min="10243" max="10244" width="17" style="22" customWidth="1"/>
    <col min="10245" max="10492" width="9.140625" style="22"/>
    <col min="10493" max="10493" width="12.85546875" style="22" customWidth="1"/>
    <col min="10494" max="10494" width="47.7109375" style="22" customWidth="1"/>
    <col min="10495" max="10495" width="12.85546875" style="22" bestFit="1" customWidth="1"/>
    <col min="10496" max="10496" width="15.7109375" style="22" customWidth="1"/>
    <col min="10497" max="10497" width="14" style="22" customWidth="1"/>
    <col min="10498" max="10498" width="9.140625" style="22"/>
    <col min="10499" max="10500" width="17" style="22" customWidth="1"/>
    <col min="10501" max="10748" width="9.140625" style="22"/>
    <col min="10749" max="10749" width="12.85546875" style="22" customWidth="1"/>
    <col min="10750" max="10750" width="47.7109375" style="22" customWidth="1"/>
    <col min="10751" max="10751" width="12.85546875" style="22" bestFit="1" customWidth="1"/>
    <col min="10752" max="10752" width="15.7109375" style="22" customWidth="1"/>
    <col min="10753" max="10753" width="14" style="22" customWidth="1"/>
    <col min="10754" max="10754" width="9.140625" style="22"/>
    <col min="10755" max="10756" width="17" style="22" customWidth="1"/>
    <col min="10757" max="11004" width="9.140625" style="22"/>
    <col min="11005" max="11005" width="12.85546875" style="22" customWidth="1"/>
    <col min="11006" max="11006" width="47.7109375" style="22" customWidth="1"/>
    <col min="11007" max="11007" width="12.85546875" style="22" bestFit="1" customWidth="1"/>
    <col min="11008" max="11008" width="15.7109375" style="22" customWidth="1"/>
    <col min="11009" max="11009" width="14" style="22" customWidth="1"/>
    <col min="11010" max="11010" width="9.140625" style="22"/>
    <col min="11011" max="11012" width="17" style="22" customWidth="1"/>
    <col min="11013" max="11260" width="9.140625" style="22"/>
    <col min="11261" max="11261" width="12.85546875" style="22" customWidth="1"/>
    <col min="11262" max="11262" width="47.7109375" style="22" customWidth="1"/>
    <col min="11263" max="11263" width="12.85546875" style="22" bestFit="1" customWidth="1"/>
    <col min="11264" max="11264" width="15.7109375" style="22" customWidth="1"/>
    <col min="11265" max="11265" width="14" style="22" customWidth="1"/>
    <col min="11266" max="11266" width="9.140625" style="22"/>
    <col min="11267" max="11268" width="17" style="22" customWidth="1"/>
    <col min="11269" max="11516" width="9.140625" style="22"/>
    <col min="11517" max="11517" width="12.85546875" style="22" customWidth="1"/>
    <col min="11518" max="11518" width="47.7109375" style="22" customWidth="1"/>
    <col min="11519" max="11519" width="12.85546875" style="22" bestFit="1" customWidth="1"/>
    <col min="11520" max="11520" width="15.7109375" style="22" customWidth="1"/>
    <col min="11521" max="11521" width="14" style="22" customWidth="1"/>
    <col min="11522" max="11522" width="9.140625" style="22"/>
    <col min="11523" max="11524" width="17" style="22" customWidth="1"/>
    <col min="11525" max="11772" width="9.140625" style="22"/>
    <col min="11773" max="11773" width="12.85546875" style="22" customWidth="1"/>
    <col min="11774" max="11774" width="47.7109375" style="22" customWidth="1"/>
    <col min="11775" max="11775" width="12.85546875" style="22" bestFit="1" customWidth="1"/>
    <col min="11776" max="11776" width="15.7109375" style="22" customWidth="1"/>
    <col min="11777" max="11777" width="14" style="22" customWidth="1"/>
    <col min="11778" max="11778" width="9.140625" style="22"/>
    <col min="11779" max="11780" width="17" style="22" customWidth="1"/>
    <col min="11781" max="12028" width="9.140625" style="22"/>
    <col min="12029" max="12029" width="12.85546875" style="22" customWidth="1"/>
    <col min="12030" max="12030" width="47.7109375" style="22" customWidth="1"/>
    <col min="12031" max="12031" width="12.85546875" style="22" bestFit="1" customWidth="1"/>
    <col min="12032" max="12032" width="15.7109375" style="22" customWidth="1"/>
    <col min="12033" max="12033" width="14" style="22" customWidth="1"/>
    <col min="12034" max="12034" width="9.140625" style="22"/>
    <col min="12035" max="12036" width="17" style="22" customWidth="1"/>
    <col min="12037" max="12284" width="9.140625" style="22"/>
    <col min="12285" max="12285" width="12.85546875" style="22" customWidth="1"/>
    <col min="12286" max="12286" width="47.7109375" style="22" customWidth="1"/>
    <col min="12287" max="12287" width="12.85546875" style="22" bestFit="1" customWidth="1"/>
    <col min="12288" max="12288" width="15.7109375" style="22" customWidth="1"/>
    <col min="12289" max="12289" width="14" style="22" customWidth="1"/>
    <col min="12290" max="12290" width="9.140625" style="22"/>
    <col min="12291" max="12292" width="17" style="22" customWidth="1"/>
    <col min="12293" max="12540" width="9.140625" style="22"/>
    <col min="12541" max="12541" width="12.85546875" style="22" customWidth="1"/>
    <col min="12542" max="12542" width="47.7109375" style="22" customWidth="1"/>
    <col min="12543" max="12543" width="12.85546875" style="22" bestFit="1" customWidth="1"/>
    <col min="12544" max="12544" width="15.7109375" style="22" customWidth="1"/>
    <col min="12545" max="12545" width="14" style="22" customWidth="1"/>
    <col min="12546" max="12546" width="9.140625" style="22"/>
    <col min="12547" max="12548" width="17" style="22" customWidth="1"/>
    <col min="12549" max="12796" width="9.140625" style="22"/>
    <col min="12797" max="12797" width="12.85546875" style="22" customWidth="1"/>
    <col min="12798" max="12798" width="47.7109375" style="22" customWidth="1"/>
    <col min="12799" max="12799" width="12.85546875" style="22" bestFit="1" customWidth="1"/>
    <col min="12800" max="12800" width="15.7109375" style="22" customWidth="1"/>
    <col min="12801" max="12801" width="14" style="22" customWidth="1"/>
    <col min="12802" max="12802" width="9.140625" style="22"/>
    <col min="12803" max="12804" width="17" style="22" customWidth="1"/>
    <col min="12805" max="13052" width="9.140625" style="22"/>
    <col min="13053" max="13053" width="12.85546875" style="22" customWidth="1"/>
    <col min="13054" max="13054" width="47.7109375" style="22" customWidth="1"/>
    <col min="13055" max="13055" width="12.85546875" style="22" bestFit="1" customWidth="1"/>
    <col min="13056" max="13056" width="15.7109375" style="22" customWidth="1"/>
    <col min="13057" max="13057" width="14" style="22" customWidth="1"/>
    <col min="13058" max="13058" width="9.140625" style="22"/>
    <col min="13059" max="13060" width="17" style="22" customWidth="1"/>
    <col min="13061" max="13308" width="9.140625" style="22"/>
    <col min="13309" max="13309" width="12.85546875" style="22" customWidth="1"/>
    <col min="13310" max="13310" width="47.7109375" style="22" customWidth="1"/>
    <col min="13311" max="13311" width="12.85546875" style="22" bestFit="1" customWidth="1"/>
    <col min="13312" max="13312" width="15.7109375" style="22" customWidth="1"/>
    <col min="13313" max="13313" width="14" style="22" customWidth="1"/>
    <col min="13314" max="13314" width="9.140625" style="22"/>
    <col min="13315" max="13316" width="17" style="22" customWidth="1"/>
    <col min="13317" max="13564" width="9.140625" style="22"/>
    <col min="13565" max="13565" width="12.85546875" style="22" customWidth="1"/>
    <col min="13566" max="13566" width="47.7109375" style="22" customWidth="1"/>
    <col min="13567" max="13567" width="12.85546875" style="22" bestFit="1" customWidth="1"/>
    <col min="13568" max="13568" width="15.7109375" style="22" customWidth="1"/>
    <col min="13569" max="13569" width="14" style="22" customWidth="1"/>
    <col min="13570" max="13570" width="9.140625" style="22"/>
    <col min="13571" max="13572" width="17" style="22" customWidth="1"/>
    <col min="13573" max="13820" width="9.140625" style="22"/>
    <col min="13821" max="13821" width="12.85546875" style="22" customWidth="1"/>
    <col min="13822" max="13822" width="47.7109375" style="22" customWidth="1"/>
    <col min="13823" max="13823" width="12.85546875" style="22" bestFit="1" customWidth="1"/>
    <col min="13824" max="13824" width="15.7109375" style="22" customWidth="1"/>
    <col min="13825" max="13825" width="14" style="22" customWidth="1"/>
    <col min="13826" max="13826" width="9.140625" style="22"/>
    <col min="13827" max="13828" width="17" style="22" customWidth="1"/>
    <col min="13829" max="14076" width="9.140625" style="22"/>
    <col min="14077" max="14077" width="12.85546875" style="22" customWidth="1"/>
    <col min="14078" max="14078" width="47.7109375" style="22" customWidth="1"/>
    <col min="14079" max="14079" width="12.85546875" style="22" bestFit="1" customWidth="1"/>
    <col min="14080" max="14080" width="15.7109375" style="22" customWidth="1"/>
    <col min="14081" max="14081" width="14" style="22" customWidth="1"/>
    <col min="14082" max="14082" width="9.140625" style="22"/>
    <col min="14083" max="14084" width="17" style="22" customWidth="1"/>
    <col min="14085" max="14332" width="9.140625" style="22"/>
    <col min="14333" max="14333" width="12.85546875" style="22" customWidth="1"/>
    <col min="14334" max="14334" width="47.7109375" style="22" customWidth="1"/>
    <col min="14335" max="14335" width="12.85546875" style="22" bestFit="1" customWidth="1"/>
    <col min="14336" max="14336" width="15.7109375" style="22" customWidth="1"/>
    <col min="14337" max="14337" width="14" style="22" customWidth="1"/>
    <col min="14338" max="14338" width="9.140625" style="22"/>
    <col min="14339" max="14340" width="17" style="22" customWidth="1"/>
    <col min="14341" max="14588" width="9.140625" style="22"/>
    <col min="14589" max="14589" width="12.85546875" style="22" customWidth="1"/>
    <col min="14590" max="14590" width="47.7109375" style="22" customWidth="1"/>
    <col min="14591" max="14591" width="12.85546875" style="22" bestFit="1" customWidth="1"/>
    <col min="14592" max="14592" width="15.7109375" style="22" customWidth="1"/>
    <col min="14593" max="14593" width="14" style="22" customWidth="1"/>
    <col min="14594" max="14594" width="9.140625" style="22"/>
    <col min="14595" max="14596" width="17" style="22" customWidth="1"/>
    <col min="14597" max="14844" width="9.140625" style="22"/>
    <col min="14845" max="14845" width="12.85546875" style="22" customWidth="1"/>
    <col min="14846" max="14846" width="47.7109375" style="22" customWidth="1"/>
    <col min="14847" max="14847" width="12.85546875" style="22" bestFit="1" customWidth="1"/>
    <col min="14848" max="14848" width="15.7109375" style="22" customWidth="1"/>
    <col min="14849" max="14849" width="14" style="22" customWidth="1"/>
    <col min="14850" max="14850" width="9.140625" style="22"/>
    <col min="14851" max="14852" width="17" style="22" customWidth="1"/>
    <col min="14853" max="15100" width="9.140625" style="22"/>
    <col min="15101" max="15101" width="12.85546875" style="22" customWidth="1"/>
    <col min="15102" max="15102" width="47.7109375" style="22" customWidth="1"/>
    <col min="15103" max="15103" width="12.85546875" style="22" bestFit="1" customWidth="1"/>
    <col min="15104" max="15104" width="15.7109375" style="22" customWidth="1"/>
    <col min="15105" max="15105" width="14" style="22" customWidth="1"/>
    <col min="15106" max="15106" width="9.140625" style="22"/>
    <col min="15107" max="15108" width="17" style="22" customWidth="1"/>
    <col min="15109" max="15356" width="9.140625" style="22"/>
    <col min="15357" max="15357" width="12.85546875" style="22" customWidth="1"/>
    <col min="15358" max="15358" width="47.7109375" style="22" customWidth="1"/>
    <col min="15359" max="15359" width="12.85546875" style="22" bestFit="1" customWidth="1"/>
    <col min="15360" max="15360" width="15.7109375" style="22" customWidth="1"/>
    <col min="15361" max="15361" width="14" style="22" customWidth="1"/>
    <col min="15362" max="15362" width="9.140625" style="22"/>
    <col min="15363" max="15364" width="17" style="22" customWidth="1"/>
    <col min="15365" max="15612" width="9.140625" style="22"/>
    <col min="15613" max="15613" width="12.85546875" style="22" customWidth="1"/>
    <col min="15614" max="15614" width="47.7109375" style="22" customWidth="1"/>
    <col min="15615" max="15615" width="12.85546875" style="22" bestFit="1" customWidth="1"/>
    <col min="15616" max="15616" width="15.7109375" style="22" customWidth="1"/>
    <col min="15617" max="15617" width="14" style="22" customWidth="1"/>
    <col min="15618" max="15618" width="9.140625" style="22"/>
    <col min="15619" max="15620" width="17" style="22" customWidth="1"/>
    <col min="15621" max="15868" width="9.140625" style="22"/>
    <col min="15869" max="15869" width="12.85546875" style="22" customWidth="1"/>
    <col min="15870" max="15870" width="47.7109375" style="22" customWidth="1"/>
    <col min="15871" max="15871" width="12.85546875" style="22" bestFit="1" customWidth="1"/>
    <col min="15872" max="15872" width="15.7109375" style="22" customWidth="1"/>
    <col min="15873" max="15873" width="14" style="22" customWidth="1"/>
    <col min="15874" max="15874" width="9.140625" style="22"/>
    <col min="15875" max="15876" width="17" style="22" customWidth="1"/>
    <col min="15877" max="16124" width="9.140625" style="22"/>
    <col min="16125" max="16125" width="12.85546875" style="22" customWidth="1"/>
    <col min="16126" max="16126" width="47.7109375" style="22" customWidth="1"/>
    <col min="16127" max="16127" width="12.85546875" style="22" bestFit="1" customWidth="1"/>
    <col min="16128" max="16128" width="15.7109375" style="22" customWidth="1"/>
    <col min="16129" max="16129" width="14" style="22" customWidth="1"/>
    <col min="16130" max="16130" width="9.140625" style="22"/>
    <col min="16131" max="16132" width="17" style="22" customWidth="1"/>
    <col min="16133" max="16384" width="9.140625" style="22"/>
  </cols>
  <sheetData>
    <row r="1" spans="1:16">
      <c r="A1" s="235" t="s">
        <v>11</v>
      </c>
      <c r="B1" s="235"/>
      <c r="C1" s="236" t="s">
        <v>29</v>
      </c>
      <c r="D1" s="236"/>
      <c r="E1" s="236"/>
    </row>
    <row r="2" spans="1:16">
      <c r="B2" s="34"/>
      <c r="C2" s="237" t="s">
        <v>3</v>
      </c>
      <c r="D2" s="237"/>
      <c r="E2" s="237"/>
    </row>
    <row r="3" spans="1:16">
      <c r="A3" s="238"/>
      <c r="B3" s="239"/>
      <c r="C3" s="35"/>
      <c r="D3" s="36" t="s">
        <v>30</v>
      </c>
      <c r="E3" s="35"/>
    </row>
    <row r="4" spans="1:16">
      <c r="A4" s="155"/>
      <c r="B4" s="156"/>
      <c r="C4" s="35"/>
      <c r="D4" s="36"/>
      <c r="E4" s="35"/>
    </row>
    <row r="5" spans="1:16" ht="20.25">
      <c r="A5" s="240" t="s">
        <v>31</v>
      </c>
      <c r="B5" s="240"/>
      <c r="C5" s="240"/>
      <c r="D5" s="240"/>
      <c r="E5" s="240"/>
    </row>
    <row r="6" spans="1:16">
      <c r="A6" s="33"/>
      <c r="B6" s="33"/>
      <c r="C6" s="33"/>
      <c r="D6" s="33"/>
      <c r="E6" s="33"/>
    </row>
    <row r="7" spans="1:16" s="84" customFormat="1" ht="31.5" customHeight="1">
      <c r="A7" s="241" t="str">
        <f>bìa!A27</f>
        <v xml:space="preserve">Dự án:Xử lý lỗ vỡ sông Đa Độ khu vực xã Kiến Hưng từ K43+487 ĐÊBS K43+715 </v>
      </c>
      <c r="B7" s="242"/>
      <c r="C7" s="242"/>
      <c r="D7" s="242"/>
      <c r="E7" s="242"/>
    </row>
    <row r="8" spans="1:16" s="41" customFormat="1" ht="17.25">
      <c r="A8" s="37" t="str">
        <f>bìa!A28</f>
        <v>Hạng mục:Cung cấp  cọc BTCT 200*200</v>
      </c>
      <c r="B8" s="38"/>
      <c r="C8" s="38"/>
      <c r="D8" s="38"/>
      <c r="E8" s="38"/>
      <c r="F8" s="39"/>
      <c r="G8" s="39"/>
      <c r="H8" s="39"/>
      <c r="I8" s="39"/>
      <c r="J8" s="39"/>
      <c r="K8" s="39"/>
      <c r="L8" s="40"/>
      <c r="M8" s="40"/>
      <c r="N8" s="40"/>
      <c r="O8" s="40"/>
      <c r="P8" s="39"/>
    </row>
    <row r="9" spans="1:16" s="41" customFormat="1" ht="17.25">
      <c r="A9" s="243" t="str">
        <f>bìa!A29</f>
        <v>Địa điểm: An Dương, Hải Phòng</v>
      </c>
      <c r="B9" s="243"/>
      <c r="C9" s="243"/>
      <c r="D9" s="243"/>
      <c r="E9" s="243"/>
      <c r="F9" s="39"/>
      <c r="G9" s="39"/>
      <c r="H9" s="39"/>
      <c r="I9" s="39"/>
      <c r="J9" s="39"/>
      <c r="K9" s="39"/>
      <c r="L9" s="40"/>
      <c r="M9" s="40"/>
      <c r="N9" s="40"/>
      <c r="O9" s="40"/>
      <c r="P9" s="42"/>
    </row>
    <row r="10" spans="1:16">
      <c r="A10" s="43"/>
      <c r="B10" s="43"/>
      <c r="C10" s="43"/>
      <c r="D10" s="43"/>
      <c r="E10" s="43"/>
    </row>
    <row r="11" spans="1:16" s="44" customFormat="1">
      <c r="A11" s="244" t="s">
        <v>32</v>
      </c>
      <c r="B11" s="244"/>
      <c r="C11" s="244"/>
      <c r="D11" s="244"/>
      <c r="E11" s="244"/>
    </row>
    <row r="12" spans="1:16" s="47" customFormat="1">
      <c r="A12" s="45" t="s">
        <v>188</v>
      </c>
      <c r="B12" s="46"/>
      <c r="C12" s="46"/>
      <c r="D12" s="46"/>
      <c r="E12" s="46"/>
    </row>
    <row r="13" spans="1:16" s="47" customFormat="1">
      <c r="A13" s="45"/>
      <c r="B13" s="46" t="str">
        <f>UPPER(TT!C15)</f>
        <v>CÔNG TY TNHH XÂY DỰNG ĐỊNH SƠN</v>
      </c>
      <c r="C13" s="46"/>
      <c r="D13" s="46"/>
      <c r="E13" s="46"/>
    </row>
    <row r="14" spans="1:16">
      <c r="A14" s="48"/>
      <c r="B14" s="49" t="s">
        <v>33</v>
      </c>
      <c r="C14" s="50" t="s">
        <v>34</v>
      </c>
      <c r="D14" s="48" t="s">
        <v>35</v>
      </c>
      <c r="E14" s="48"/>
    </row>
    <row r="15" spans="1:16">
      <c r="A15" s="48"/>
      <c r="B15" s="49" t="s">
        <v>33</v>
      </c>
      <c r="C15" s="50" t="s">
        <v>34</v>
      </c>
      <c r="D15" s="48" t="s">
        <v>35</v>
      </c>
      <c r="E15" s="48"/>
    </row>
    <row r="16" spans="1:16" s="47" customFormat="1">
      <c r="A16" s="45" t="s">
        <v>52</v>
      </c>
      <c r="B16" s="46"/>
      <c r="C16" s="46"/>
      <c r="D16" s="46"/>
      <c r="E16" s="46"/>
    </row>
    <row r="17" spans="1:6">
      <c r="A17" s="48"/>
      <c r="B17" s="49" t="s">
        <v>33</v>
      </c>
      <c r="C17" s="50" t="s">
        <v>34</v>
      </c>
      <c r="D17" s="48" t="s">
        <v>35</v>
      </c>
      <c r="E17" s="48"/>
    </row>
    <row r="18" spans="1:6">
      <c r="A18" s="48"/>
      <c r="B18" s="51" t="s">
        <v>36</v>
      </c>
      <c r="C18" s="50" t="s">
        <v>34</v>
      </c>
      <c r="D18" s="48" t="s">
        <v>37</v>
      </c>
      <c r="E18" s="48"/>
    </row>
    <row r="19" spans="1:6">
      <c r="A19" s="52" t="s">
        <v>38</v>
      </c>
      <c r="B19" s="51"/>
      <c r="C19" s="50"/>
      <c r="D19" s="48"/>
      <c r="E19" s="48"/>
    </row>
    <row r="20" spans="1:6">
      <c r="A20" s="52"/>
      <c r="B20" s="51" t="s">
        <v>186</v>
      </c>
      <c r="C20" s="50"/>
      <c r="D20" s="48"/>
      <c r="E20" s="48"/>
    </row>
    <row r="21" spans="1:6">
      <c r="A21" s="52"/>
      <c r="B21" s="51" t="s">
        <v>187</v>
      </c>
      <c r="C21" s="50"/>
      <c r="D21" s="48"/>
      <c r="E21" s="48"/>
    </row>
    <row r="22" spans="1:6">
      <c r="A22" s="245" t="str">
        <f>A9</f>
        <v>Địa điểm: An Dương, Hải Phòng</v>
      </c>
      <c r="B22" s="245"/>
      <c r="C22" s="245"/>
      <c r="D22" s="245"/>
      <c r="E22" s="245"/>
    </row>
    <row r="23" spans="1:6">
      <c r="A23" s="52" t="s">
        <v>39</v>
      </c>
      <c r="B23" s="53"/>
      <c r="C23" s="50"/>
      <c r="D23" s="48"/>
      <c r="E23" s="48"/>
    </row>
    <row r="24" spans="1:6" s="56" customFormat="1" ht="17.25">
      <c r="A24" s="54" t="s">
        <v>40</v>
      </c>
      <c r="B24" s="53"/>
      <c r="C24" s="55"/>
      <c r="D24" s="53"/>
      <c r="E24" s="53"/>
    </row>
    <row r="25" spans="1:6" s="44" customFormat="1" ht="47.25" customHeight="1">
      <c r="A25" s="246" t="str">
        <f>"-Căn cứ hợp đồng số: "&amp;TT!C5&amp;" giữa Công ty TNHH Thương Mại Mai Hoan và "&amp;TT!C15&amp;" về việc "&amp;TT!C3&amp;" "</f>
        <v xml:space="preserve">-Căn cứ hợp đồng số: 1011/2025/HĐKT/DS-MH giữa Công ty TNHH Thương Mại Mai Hoan và Công Ty Tnhh Xây Dựng Định Sơn về việc Cung cấp  cọc BTCT 200*200 </v>
      </c>
      <c r="B25" s="246"/>
      <c r="C25" s="246"/>
      <c r="D25" s="246"/>
      <c r="E25" s="246"/>
      <c r="F25" s="85"/>
    </row>
    <row r="26" spans="1:6" s="57" customFormat="1" ht="17.25">
      <c r="A26" s="234" t="s">
        <v>41</v>
      </c>
      <c r="B26" s="234"/>
      <c r="C26" s="234"/>
      <c r="D26" s="234"/>
      <c r="E26" s="234"/>
    </row>
    <row r="27" spans="1:6">
      <c r="A27" s="250" t="s">
        <v>42</v>
      </c>
      <c r="B27" s="250"/>
      <c r="C27" s="250"/>
      <c r="D27" s="250"/>
      <c r="E27" s="250"/>
    </row>
    <row r="28" spans="1:6">
      <c r="A28" s="43"/>
      <c r="B28" s="43"/>
      <c r="C28" s="43"/>
      <c r="D28" s="43"/>
      <c r="E28" s="43"/>
    </row>
    <row r="29" spans="1:6" s="27" customFormat="1" ht="24" customHeight="1">
      <c r="A29" s="144" t="s">
        <v>23</v>
      </c>
      <c r="B29" s="144" t="s">
        <v>43</v>
      </c>
      <c r="C29" s="144" t="s">
        <v>25</v>
      </c>
      <c r="D29" s="144" t="s">
        <v>26</v>
      </c>
      <c r="E29" s="144" t="s">
        <v>49</v>
      </c>
    </row>
    <row r="30" spans="1:6" s="27" customFormat="1" ht="45.75" customHeight="1">
      <c r="A30" s="88">
        <v>1</v>
      </c>
      <c r="B30" s="189" t="str">
        <f>'q toán'!B11</f>
        <v>Cung cấp cọc BTCT 200*200, sắt chủ 4D16 (L&gt;4m)</v>
      </c>
      <c r="C30" s="196" t="str">
        <f>'q toán'!C11</f>
        <v>m</v>
      </c>
      <c r="D30" s="196">
        <f>'q toán'!G11</f>
        <v>436.32</v>
      </c>
      <c r="E30" s="64"/>
    </row>
    <row r="31" spans="1:6" s="44" customFormat="1" ht="18" customHeight="1">
      <c r="A31" s="251" t="s">
        <v>44</v>
      </c>
      <c r="B31" s="252"/>
      <c r="C31" s="252"/>
      <c r="D31" s="252"/>
      <c r="E31" s="252"/>
    </row>
    <row r="32" spans="1:6" s="44" customFormat="1" ht="38.25" customHeight="1">
      <c r="A32" s="253" t="s">
        <v>151</v>
      </c>
      <c r="B32" s="253"/>
      <c r="C32" s="253"/>
      <c r="D32" s="253"/>
      <c r="E32" s="253"/>
    </row>
    <row r="33" spans="1:5" s="44" customFormat="1" ht="17.25">
      <c r="A33" s="254" t="s">
        <v>54</v>
      </c>
      <c r="B33" s="254"/>
      <c r="C33" s="254"/>
      <c r="D33" s="254"/>
      <c r="E33" s="254"/>
    </row>
    <row r="34" spans="1:5" s="44" customFormat="1" ht="17.25">
      <c r="A34" s="247" t="s">
        <v>45</v>
      </c>
      <c r="B34" s="247"/>
      <c r="C34" s="247"/>
      <c r="D34" s="247"/>
      <c r="E34" s="247"/>
    </row>
    <row r="35" spans="1:5" s="44" customFormat="1" ht="20.25" customHeight="1">
      <c r="A35" s="253" t="s">
        <v>50</v>
      </c>
      <c r="B35" s="253"/>
      <c r="C35" s="253"/>
      <c r="D35" s="253"/>
      <c r="E35" s="253"/>
    </row>
    <row r="36" spans="1:5" s="41" customFormat="1" ht="39.75" customHeight="1">
      <c r="A36" s="248" t="str">
        <f>'q toán'!A19:D19</f>
        <v>ĐẠI DIỆN BÊN A</v>
      </c>
      <c r="B36" s="248"/>
      <c r="C36" s="249" t="str">
        <f>'q toán'!I19</f>
        <v>ĐẠI DIỆN BÊN B</v>
      </c>
      <c r="D36" s="249"/>
      <c r="E36" s="249"/>
    </row>
  </sheetData>
  <mergeCells count="19">
    <mergeCell ref="A34:E34"/>
    <mergeCell ref="A36:B36"/>
    <mergeCell ref="C36:E36"/>
    <mergeCell ref="A27:E27"/>
    <mergeCell ref="A31:E31"/>
    <mergeCell ref="A32:E32"/>
    <mergeCell ref="A33:E33"/>
    <mergeCell ref="A35:E35"/>
    <mergeCell ref="A26:E26"/>
    <mergeCell ref="A1:B1"/>
    <mergeCell ref="C1:E1"/>
    <mergeCell ref="C2:E2"/>
    <mergeCell ref="A3:B3"/>
    <mergeCell ref="A5:E5"/>
    <mergeCell ref="A7:E7"/>
    <mergeCell ref="A9:E9"/>
    <mergeCell ref="A11:E11"/>
    <mergeCell ref="A22:E22"/>
    <mergeCell ref="A25:E25"/>
  </mergeCells>
  <pageMargins left="0.7" right="0.45" top="0.75" bottom="0.75" header="0.3" footer="0.3"/>
  <pageSetup paperSize="9" scale="96" orientation="portrait"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15918-FEC2-4626-A1FA-7639EEEC2993}">
  <sheetPr>
    <pageSetUpPr fitToPage="1"/>
  </sheetPr>
  <dimension ref="A1:L19"/>
  <sheetViews>
    <sheetView view="pageLayout" topLeftCell="A10" zoomScaleNormal="100" workbookViewId="0">
      <selection activeCell="G23" sqref="G23"/>
    </sheetView>
  </sheetViews>
  <sheetFormatPr defaultRowHeight="16.5"/>
  <cols>
    <col min="1" max="1" width="8" style="58" customWidth="1"/>
    <col min="2" max="2" width="38" style="58" customWidth="1"/>
    <col min="3" max="3" width="8.7109375" style="63" customWidth="1"/>
    <col min="4" max="4" width="13" style="127" customWidth="1"/>
    <col min="5" max="5" width="11.5703125" style="127" customWidth="1"/>
    <col min="6" max="6" width="12.140625" style="127" customWidth="1"/>
    <col min="7" max="7" width="11.7109375" style="127" customWidth="1"/>
    <col min="8" max="8" width="14.28515625" style="127" customWidth="1"/>
    <col min="9" max="10" width="16" style="58" customWidth="1"/>
    <col min="11" max="12" width="17.85546875" style="58" customWidth="1"/>
    <col min="13" max="256" width="9.140625" style="58"/>
    <col min="257" max="257" width="21.7109375" style="58" customWidth="1"/>
    <col min="258" max="258" width="40.85546875" style="58" customWidth="1"/>
    <col min="259" max="259" width="9.5703125" style="58" customWidth="1"/>
    <col min="260" max="260" width="13.7109375" style="58" customWidth="1"/>
    <col min="261" max="261" width="19.85546875" style="58" customWidth="1"/>
    <col min="262" max="262" width="17.5703125" style="58" customWidth="1"/>
    <col min="263" max="264" width="18" style="58" customWidth="1"/>
    <col min="265" max="512" width="9.140625" style="58"/>
    <col min="513" max="513" width="21.7109375" style="58" customWidth="1"/>
    <col min="514" max="514" width="40.85546875" style="58" customWidth="1"/>
    <col min="515" max="515" width="9.5703125" style="58" customWidth="1"/>
    <col min="516" max="516" width="13.7109375" style="58" customWidth="1"/>
    <col min="517" max="517" width="19.85546875" style="58" customWidth="1"/>
    <col min="518" max="518" width="17.5703125" style="58" customWidth="1"/>
    <col min="519" max="520" width="18" style="58" customWidth="1"/>
    <col min="521" max="768" width="9.140625" style="58"/>
    <col min="769" max="769" width="21.7109375" style="58" customWidth="1"/>
    <col min="770" max="770" width="40.85546875" style="58" customWidth="1"/>
    <col min="771" max="771" width="9.5703125" style="58" customWidth="1"/>
    <col min="772" max="772" width="13.7109375" style="58" customWidth="1"/>
    <col min="773" max="773" width="19.85546875" style="58" customWidth="1"/>
    <col min="774" max="774" width="17.5703125" style="58" customWidth="1"/>
    <col min="775" max="776" width="18" style="58" customWidth="1"/>
    <col min="777" max="1024" width="9.140625" style="58"/>
    <col min="1025" max="1025" width="21.7109375" style="58" customWidth="1"/>
    <col min="1026" max="1026" width="40.85546875" style="58" customWidth="1"/>
    <col min="1027" max="1027" width="9.5703125" style="58" customWidth="1"/>
    <col min="1028" max="1028" width="13.7109375" style="58" customWidth="1"/>
    <col min="1029" max="1029" width="19.85546875" style="58" customWidth="1"/>
    <col min="1030" max="1030" width="17.5703125" style="58" customWidth="1"/>
    <col min="1031" max="1032" width="18" style="58" customWidth="1"/>
    <col min="1033" max="1280" width="9.140625" style="58"/>
    <col min="1281" max="1281" width="21.7109375" style="58" customWidth="1"/>
    <col min="1282" max="1282" width="40.85546875" style="58" customWidth="1"/>
    <col min="1283" max="1283" width="9.5703125" style="58" customWidth="1"/>
    <col min="1284" max="1284" width="13.7109375" style="58" customWidth="1"/>
    <col min="1285" max="1285" width="19.85546875" style="58" customWidth="1"/>
    <col min="1286" max="1286" width="17.5703125" style="58" customWidth="1"/>
    <col min="1287" max="1288" width="18" style="58" customWidth="1"/>
    <col min="1289" max="1536" width="9.140625" style="58"/>
    <col min="1537" max="1537" width="21.7109375" style="58" customWidth="1"/>
    <col min="1538" max="1538" width="40.85546875" style="58" customWidth="1"/>
    <col min="1539" max="1539" width="9.5703125" style="58" customWidth="1"/>
    <col min="1540" max="1540" width="13.7109375" style="58" customWidth="1"/>
    <col min="1541" max="1541" width="19.85546875" style="58" customWidth="1"/>
    <col min="1542" max="1542" width="17.5703125" style="58" customWidth="1"/>
    <col min="1543" max="1544" width="18" style="58" customWidth="1"/>
    <col min="1545" max="1792" width="9.140625" style="58"/>
    <col min="1793" max="1793" width="21.7109375" style="58" customWidth="1"/>
    <col min="1794" max="1794" width="40.85546875" style="58" customWidth="1"/>
    <col min="1795" max="1795" width="9.5703125" style="58" customWidth="1"/>
    <col min="1796" max="1796" width="13.7109375" style="58" customWidth="1"/>
    <col min="1797" max="1797" width="19.85546875" style="58" customWidth="1"/>
    <col min="1798" max="1798" width="17.5703125" style="58" customWidth="1"/>
    <col min="1799" max="1800" width="18" style="58" customWidth="1"/>
    <col min="1801" max="2048" width="9.140625" style="58"/>
    <col min="2049" max="2049" width="21.7109375" style="58" customWidth="1"/>
    <col min="2050" max="2050" width="40.85546875" style="58" customWidth="1"/>
    <col min="2051" max="2051" width="9.5703125" style="58" customWidth="1"/>
    <col min="2052" max="2052" width="13.7109375" style="58" customWidth="1"/>
    <col min="2053" max="2053" width="19.85546875" style="58" customWidth="1"/>
    <col min="2054" max="2054" width="17.5703125" style="58" customWidth="1"/>
    <col min="2055" max="2056" width="18" style="58" customWidth="1"/>
    <col min="2057" max="2304" width="9.140625" style="58"/>
    <col min="2305" max="2305" width="21.7109375" style="58" customWidth="1"/>
    <col min="2306" max="2306" width="40.85546875" style="58" customWidth="1"/>
    <col min="2307" max="2307" width="9.5703125" style="58" customWidth="1"/>
    <col min="2308" max="2308" width="13.7109375" style="58" customWidth="1"/>
    <col min="2309" max="2309" width="19.85546875" style="58" customWidth="1"/>
    <col min="2310" max="2310" width="17.5703125" style="58" customWidth="1"/>
    <col min="2311" max="2312" width="18" style="58" customWidth="1"/>
    <col min="2313" max="2560" width="9.140625" style="58"/>
    <col min="2561" max="2561" width="21.7109375" style="58" customWidth="1"/>
    <col min="2562" max="2562" width="40.85546875" style="58" customWidth="1"/>
    <col min="2563" max="2563" width="9.5703125" style="58" customWidth="1"/>
    <col min="2564" max="2564" width="13.7109375" style="58" customWidth="1"/>
    <col min="2565" max="2565" width="19.85546875" style="58" customWidth="1"/>
    <col min="2566" max="2566" width="17.5703125" style="58" customWidth="1"/>
    <col min="2567" max="2568" width="18" style="58" customWidth="1"/>
    <col min="2569" max="2816" width="9.140625" style="58"/>
    <col min="2817" max="2817" width="21.7109375" style="58" customWidth="1"/>
    <col min="2818" max="2818" width="40.85546875" style="58" customWidth="1"/>
    <col min="2819" max="2819" width="9.5703125" style="58" customWidth="1"/>
    <col min="2820" max="2820" width="13.7109375" style="58" customWidth="1"/>
    <col min="2821" max="2821" width="19.85546875" style="58" customWidth="1"/>
    <col min="2822" max="2822" width="17.5703125" style="58" customWidth="1"/>
    <col min="2823" max="2824" width="18" style="58" customWidth="1"/>
    <col min="2825" max="3072" width="9.140625" style="58"/>
    <col min="3073" max="3073" width="21.7109375" style="58" customWidth="1"/>
    <col min="3074" max="3074" width="40.85546875" style="58" customWidth="1"/>
    <col min="3075" max="3075" width="9.5703125" style="58" customWidth="1"/>
    <col min="3076" max="3076" width="13.7109375" style="58" customWidth="1"/>
    <col min="3077" max="3077" width="19.85546875" style="58" customWidth="1"/>
    <col min="3078" max="3078" width="17.5703125" style="58" customWidth="1"/>
    <col min="3079" max="3080" width="18" style="58" customWidth="1"/>
    <col min="3081" max="3328" width="9.140625" style="58"/>
    <col min="3329" max="3329" width="21.7109375" style="58" customWidth="1"/>
    <col min="3330" max="3330" width="40.85546875" style="58" customWidth="1"/>
    <col min="3331" max="3331" width="9.5703125" style="58" customWidth="1"/>
    <col min="3332" max="3332" width="13.7109375" style="58" customWidth="1"/>
    <col min="3333" max="3333" width="19.85546875" style="58" customWidth="1"/>
    <col min="3334" max="3334" width="17.5703125" style="58" customWidth="1"/>
    <col min="3335" max="3336" width="18" style="58" customWidth="1"/>
    <col min="3337" max="3584" width="9.140625" style="58"/>
    <col min="3585" max="3585" width="21.7109375" style="58" customWidth="1"/>
    <col min="3586" max="3586" width="40.85546875" style="58" customWidth="1"/>
    <col min="3587" max="3587" width="9.5703125" style="58" customWidth="1"/>
    <col min="3588" max="3588" width="13.7109375" style="58" customWidth="1"/>
    <col min="3589" max="3589" width="19.85546875" style="58" customWidth="1"/>
    <col min="3590" max="3590" width="17.5703125" style="58" customWidth="1"/>
    <col min="3591" max="3592" width="18" style="58" customWidth="1"/>
    <col min="3593" max="3840" width="9.140625" style="58"/>
    <col min="3841" max="3841" width="21.7109375" style="58" customWidth="1"/>
    <col min="3842" max="3842" width="40.85546875" style="58" customWidth="1"/>
    <col min="3843" max="3843" width="9.5703125" style="58" customWidth="1"/>
    <col min="3844" max="3844" width="13.7109375" style="58" customWidth="1"/>
    <col min="3845" max="3845" width="19.85546875" style="58" customWidth="1"/>
    <col min="3846" max="3846" width="17.5703125" style="58" customWidth="1"/>
    <col min="3847" max="3848" width="18" style="58" customWidth="1"/>
    <col min="3849" max="4096" width="9.140625" style="58"/>
    <col min="4097" max="4097" width="21.7109375" style="58" customWidth="1"/>
    <col min="4098" max="4098" width="40.85546875" style="58" customWidth="1"/>
    <col min="4099" max="4099" width="9.5703125" style="58" customWidth="1"/>
    <col min="4100" max="4100" width="13.7109375" style="58" customWidth="1"/>
    <col min="4101" max="4101" width="19.85546875" style="58" customWidth="1"/>
    <col min="4102" max="4102" width="17.5703125" style="58" customWidth="1"/>
    <col min="4103" max="4104" width="18" style="58" customWidth="1"/>
    <col min="4105" max="4352" width="9.140625" style="58"/>
    <col min="4353" max="4353" width="21.7109375" style="58" customWidth="1"/>
    <col min="4354" max="4354" width="40.85546875" style="58" customWidth="1"/>
    <col min="4355" max="4355" width="9.5703125" style="58" customWidth="1"/>
    <col min="4356" max="4356" width="13.7109375" style="58" customWidth="1"/>
    <col min="4357" max="4357" width="19.85546875" style="58" customWidth="1"/>
    <col min="4358" max="4358" width="17.5703125" style="58" customWidth="1"/>
    <col min="4359" max="4360" width="18" style="58" customWidth="1"/>
    <col min="4361" max="4608" width="9.140625" style="58"/>
    <col min="4609" max="4609" width="21.7109375" style="58" customWidth="1"/>
    <col min="4610" max="4610" width="40.85546875" style="58" customWidth="1"/>
    <col min="4611" max="4611" width="9.5703125" style="58" customWidth="1"/>
    <col min="4612" max="4612" width="13.7109375" style="58" customWidth="1"/>
    <col min="4613" max="4613" width="19.85546875" style="58" customWidth="1"/>
    <col min="4614" max="4614" width="17.5703125" style="58" customWidth="1"/>
    <col min="4615" max="4616" width="18" style="58" customWidth="1"/>
    <col min="4617" max="4864" width="9.140625" style="58"/>
    <col min="4865" max="4865" width="21.7109375" style="58" customWidth="1"/>
    <col min="4866" max="4866" width="40.85546875" style="58" customWidth="1"/>
    <col min="4867" max="4867" width="9.5703125" style="58" customWidth="1"/>
    <col min="4868" max="4868" width="13.7109375" style="58" customWidth="1"/>
    <col min="4869" max="4869" width="19.85546875" style="58" customWidth="1"/>
    <col min="4870" max="4870" width="17.5703125" style="58" customWidth="1"/>
    <col min="4871" max="4872" width="18" style="58" customWidth="1"/>
    <col min="4873" max="5120" width="9.140625" style="58"/>
    <col min="5121" max="5121" width="21.7109375" style="58" customWidth="1"/>
    <col min="5122" max="5122" width="40.85546875" style="58" customWidth="1"/>
    <col min="5123" max="5123" width="9.5703125" style="58" customWidth="1"/>
    <col min="5124" max="5124" width="13.7109375" style="58" customWidth="1"/>
    <col min="5125" max="5125" width="19.85546875" style="58" customWidth="1"/>
    <col min="5126" max="5126" width="17.5703125" style="58" customWidth="1"/>
    <col min="5127" max="5128" width="18" style="58" customWidth="1"/>
    <col min="5129" max="5376" width="9.140625" style="58"/>
    <col min="5377" max="5377" width="21.7109375" style="58" customWidth="1"/>
    <col min="5378" max="5378" width="40.85546875" style="58" customWidth="1"/>
    <col min="5379" max="5379" width="9.5703125" style="58" customWidth="1"/>
    <col min="5380" max="5380" width="13.7109375" style="58" customWidth="1"/>
    <col min="5381" max="5381" width="19.85546875" style="58" customWidth="1"/>
    <col min="5382" max="5382" width="17.5703125" style="58" customWidth="1"/>
    <col min="5383" max="5384" width="18" style="58" customWidth="1"/>
    <col min="5385" max="5632" width="9.140625" style="58"/>
    <col min="5633" max="5633" width="21.7109375" style="58" customWidth="1"/>
    <col min="5634" max="5634" width="40.85546875" style="58" customWidth="1"/>
    <col min="5635" max="5635" width="9.5703125" style="58" customWidth="1"/>
    <col min="5636" max="5636" width="13.7109375" style="58" customWidth="1"/>
    <col min="5637" max="5637" width="19.85546875" style="58" customWidth="1"/>
    <col min="5638" max="5638" width="17.5703125" style="58" customWidth="1"/>
    <col min="5639" max="5640" width="18" style="58" customWidth="1"/>
    <col min="5641" max="5888" width="9.140625" style="58"/>
    <col min="5889" max="5889" width="21.7109375" style="58" customWidth="1"/>
    <col min="5890" max="5890" width="40.85546875" style="58" customWidth="1"/>
    <col min="5891" max="5891" width="9.5703125" style="58" customWidth="1"/>
    <col min="5892" max="5892" width="13.7109375" style="58" customWidth="1"/>
    <col min="5893" max="5893" width="19.85546875" style="58" customWidth="1"/>
    <col min="5894" max="5894" width="17.5703125" style="58" customWidth="1"/>
    <col min="5895" max="5896" width="18" style="58" customWidth="1"/>
    <col min="5897" max="6144" width="9.140625" style="58"/>
    <col min="6145" max="6145" width="21.7109375" style="58" customWidth="1"/>
    <col min="6146" max="6146" width="40.85546875" style="58" customWidth="1"/>
    <col min="6147" max="6147" width="9.5703125" style="58" customWidth="1"/>
    <col min="6148" max="6148" width="13.7109375" style="58" customWidth="1"/>
    <col min="6149" max="6149" width="19.85546875" style="58" customWidth="1"/>
    <col min="6150" max="6150" width="17.5703125" style="58" customWidth="1"/>
    <col min="6151" max="6152" width="18" style="58" customWidth="1"/>
    <col min="6153" max="6400" width="9.140625" style="58"/>
    <col min="6401" max="6401" width="21.7109375" style="58" customWidth="1"/>
    <col min="6402" max="6402" width="40.85546875" style="58" customWidth="1"/>
    <col min="6403" max="6403" width="9.5703125" style="58" customWidth="1"/>
    <col min="6404" max="6404" width="13.7109375" style="58" customWidth="1"/>
    <col min="6405" max="6405" width="19.85546875" style="58" customWidth="1"/>
    <col min="6406" max="6406" width="17.5703125" style="58" customWidth="1"/>
    <col min="6407" max="6408" width="18" style="58" customWidth="1"/>
    <col min="6409" max="6656" width="9.140625" style="58"/>
    <col min="6657" max="6657" width="21.7109375" style="58" customWidth="1"/>
    <col min="6658" max="6658" width="40.85546875" style="58" customWidth="1"/>
    <col min="6659" max="6659" width="9.5703125" style="58" customWidth="1"/>
    <col min="6660" max="6660" width="13.7109375" style="58" customWidth="1"/>
    <col min="6661" max="6661" width="19.85546875" style="58" customWidth="1"/>
    <col min="6662" max="6662" width="17.5703125" style="58" customWidth="1"/>
    <col min="6663" max="6664" width="18" style="58" customWidth="1"/>
    <col min="6665" max="6912" width="9.140625" style="58"/>
    <col min="6913" max="6913" width="21.7109375" style="58" customWidth="1"/>
    <col min="6914" max="6914" width="40.85546875" style="58" customWidth="1"/>
    <col min="6915" max="6915" width="9.5703125" style="58" customWidth="1"/>
    <col min="6916" max="6916" width="13.7109375" style="58" customWidth="1"/>
    <col min="6917" max="6917" width="19.85546875" style="58" customWidth="1"/>
    <col min="6918" max="6918" width="17.5703125" style="58" customWidth="1"/>
    <col min="6919" max="6920" width="18" style="58" customWidth="1"/>
    <col min="6921" max="7168" width="9.140625" style="58"/>
    <col min="7169" max="7169" width="21.7109375" style="58" customWidth="1"/>
    <col min="7170" max="7170" width="40.85546875" style="58" customWidth="1"/>
    <col min="7171" max="7171" width="9.5703125" style="58" customWidth="1"/>
    <col min="7172" max="7172" width="13.7109375" style="58" customWidth="1"/>
    <col min="7173" max="7173" width="19.85546875" style="58" customWidth="1"/>
    <col min="7174" max="7174" width="17.5703125" style="58" customWidth="1"/>
    <col min="7175" max="7176" width="18" style="58" customWidth="1"/>
    <col min="7177" max="7424" width="9.140625" style="58"/>
    <col min="7425" max="7425" width="21.7109375" style="58" customWidth="1"/>
    <col min="7426" max="7426" width="40.85546875" style="58" customWidth="1"/>
    <col min="7427" max="7427" width="9.5703125" style="58" customWidth="1"/>
    <col min="7428" max="7428" width="13.7109375" style="58" customWidth="1"/>
    <col min="7429" max="7429" width="19.85546875" style="58" customWidth="1"/>
    <col min="7430" max="7430" width="17.5703125" style="58" customWidth="1"/>
    <col min="7431" max="7432" width="18" style="58" customWidth="1"/>
    <col min="7433" max="7680" width="9.140625" style="58"/>
    <col min="7681" max="7681" width="21.7109375" style="58" customWidth="1"/>
    <col min="7682" max="7682" width="40.85546875" style="58" customWidth="1"/>
    <col min="7683" max="7683" width="9.5703125" style="58" customWidth="1"/>
    <col min="7684" max="7684" width="13.7109375" style="58" customWidth="1"/>
    <col min="7685" max="7685" width="19.85546875" style="58" customWidth="1"/>
    <col min="7686" max="7686" width="17.5703125" style="58" customWidth="1"/>
    <col min="7687" max="7688" width="18" style="58" customWidth="1"/>
    <col min="7689" max="7936" width="9.140625" style="58"/>
    <col min="7937" max="7937" width="21.7109375" style="58" customWidth="1"/>
    <col min="7938" max="7938" width="40.85546875" style="58" customWidth="1"/>
    <col min="7939" max="7939" width="9.5703125" style="58" customWidth="1"/>
    <col min="7940" max="7940" width="13.7109375" style="58" customWidth="1"/>
    <col min="7941" max="7941" width="19.85546875" style="58" customWidth="1"/>
    <col min="7942" max="7942" width="17.5703125" style="58" customWidth="1"/>
    <col min="7943" max="7944" width="18" style="58" customWidth="1"/>
    <col min="7945" max="8192" width="9.140625" style="58"/>
    <col min="8193" max="8193" width="21.7109375" style="58" customWidth="1"/>
    <col min="8194" max="8194" width="40.85546875" style="58" customWidth="1"/>
    <col min="8195" max="8195" width="9.5703125" style="58" customWidth="1"/>
    <col min="8196" max="8196" width="13.7109375" style="58" customWidth="1"/>
    <col min="8197" max="8197" width="19.85546875" style="58" customWidth="1"/>
    <col min="8198" max="8198" width="17.5703125" style="58" customWidth="1"/>
    <col min="8199" max="8200" width="18" style="58" customWidth="1"/>
    <col min="8201" max="8448" width="9.140625" style="58"/>
    <col min="8449" max="8449" width="21.7109375" style="58" customWidth="1"/>
    <col min="8450" max="8450" width="40.85546875" style="58" customWidth="1"/>
    <col min="8451" max="8451" width="9.5703125" style="58" customWidth="1"/>
    <col min="8452" max="8452" width="13.7109375" style="58" customWidth="1"/>
    <col min="8453" max="8453" width="19.85546875" style="58" customWidth="1"/>
    <col min="8454" max="8454" width="17.5703125" style="58" customWidth="1"/>
    <col min="8455" max="8456" width="18" style="58" customWidth="1"/>
    <col min="8457" max="8704" width="9.140625" style="58"/>
    <col min="8705" max="8705" width="21.7109375" style="58" customWidth="1"/>
    <col min="8706" max="8706" width="40.85546875" style="58" customWidth="1"/>
    <col min="8707" max="8707" width="9.5703125" style="58" customWidth="1"/>
    <col min="8708" max="8708" width="13.7109375" style="58" customWidth="1"/>
    <col min="8709" max="8709" width="19.85546875" style="58" customWidth="1"/>
    <col min="8710" max="8710" width="17.5703125" style="58" customWidth="1"/>
    <col min="8711" max="8712" width="18" style="58" customWidth="1"/>
    <col min="8713" max="8960" width="9.140625" style="58"/>
    <col min="8961" max="8961" width="21.7109375" style="58" customWidth="1"/>
    <col min="8962" max="8962" width="40.85546875" style="58" customWidth="1"/>
    <col min="8963" max="8963" width="9.5703125" style="58" customWidth="1"/>
    <col min="8964" max="8964" width="13.7109375" style="58" customWidth="1"/>
    <col min="8965" max="8965" width="19.85546875" style="58" customWidth="1"/>
    <col min="8966" max="8966" width="17.5703125" style="58" customWidth="1"/>
    <col min="8967" max="8968" width="18" style="58" customWidth="1"/>
    <col min="8969" max="9216" width="9.140625" style="58"/>
    <col min="9217" max="9217" width="21.7109375" style="58" customWidth="1"/>
    <col min="9218" max="9218" width="40.85546875" style="58" customWidth="1"/>
    <col min="9219" max="9219" width="9.5703125" style="58" customWidth="1"/>
    <col min="9220" max="9220" width="13.7109375" style="58" customWidth="1"/>
    <col min="9221" max="9221" width="19.85546875" style="58" customWidth="1"/>
    <col min="9222" max="9222" width="17.5703125" style="58" customWidth="1"/>
    <col min="9223" max="9224" width="18" style="58" customWidth="1"/>
    <col min="9225" max="9472" width="9.140625" style="58"/>
    <col min="9473" max="9473" width="21.7109375" style="58" customWidth="1"/>
    <col min="9474" max="9474" width="40.85546875" style="58" customWidth="1"/>
    <col min="9475" max="9475" width="9.5703125" style="58" customWidth="1"/>
    <col min="9476" max="9476" width="13.7109375" style="58" customWidth="1"/>
    <col min="9477" max="9477" width="19.85546875" style="58" customWidth="1"/>
    <col min="9478" max="9478" width="17.5703125" style="58" customWidth="1"/>
    <col min="9479" max="9480" width="18" style="58" customWidth="1"/>
    <col min="9481" max="9728" width="9.140625" style="58"/>
    <col min="9729" max="9729" width="21.7109375" style="58" customWidth="1"/>
    <col min="9730" max="9730" width="40.85546875" style="58" customWidth="1"/>
    <col min="9731" max="9731" width="9.5703125" style="58" customWidth="1"/>
    <col min="9732" max="9732" width="13.7109375" style="58" customWidth="1"/>
    <col min="9733" max="9733" width="19.85546875" style="58" customWidth="1"/>
    <col min="9734" max="9734" width="17.5703125" style="58" customWidth="1"/>
    <col min="9735" max="9736" width="18" style="58" customWidth="1"/>
    <col min="9737" max="9984" width="9.140625" style="58"/>
    <col min="9985" max="9985" width="21.7109375" style="58" customWidth="1"/>
    <col min="9986" max="9986" width="40.85546875" style="58" customWidth="1"/>
    <col min="9987" max="9987" width="9.5703125" style="58" customWidth="1"/>
    <col min="9988" max="9988" width="13.7109375" style="58" customWidth="1"/>
    <col min="9989" max="9989" width="19.85546875" style="58" customWidth="1"/>
    <col min="9990" max="9990" width="17.5703125" style="58" customWidth="1"/>
    <col min="9991" max="9992" width="18" style="58" customWidth="1"/>
    <col min="9993" max="10240" width="9.140625" style="58"/>
    <col min="10241" max="10241" width="21.7109375" style="58" customWidth="1"/>
    <col min="10242" max="10242" width="40.85546875" style="58" customWidth="1"/>
    <col min="10243" max="10243" width="9.5703125" style="58" customWidth="1"/>
    <col min="10244" max="10244" width="13.7109375" style="58" customWidth="1"/>
    <col min="10245" max="10245" width="19.85546875" style="58" customWidth="1"/>
    <col min="10246" max="10246" width="17.5703125" style="58" customWidth="1"/>
    <col min="10247" max="10248" width="18" style="58" customWidth="1"/>
    <col min="10249" max="10496" width="9.140625" style="58"/>
    <col min="10497" max="10497" width="21.7109375" style="58" customWidth="1"/>
    <col min="10498" max="10498" width="40.85546875" style="58" customWidth="1"/>
    <col min="10499" max="10499" width="9.5703125" style="58" customWidth="1"/>
    <col min="10500" max="10500" width="13.7109375" style="58" customWidth="1"/>
    <col min="10501" max="10501" width="19.85546875" style="58" customWidth="1"/>
    <col min="10502" max="10502" width="17.5703125" style="58" customWidth="1"/>
    <col min="10503" max="10504" width="18" style="58" customWidth="1"/>
    <col min="10505" max="10752" width="9.140625" style="58"/>
    <col min="10753" max="10753" width="21.7109375" style="58" customWidth="1"/>
    <col min="10754" max="10754" width="40.85546875" style="58" customWidth="1"/>
    <col min="10755" max="10755" width="9.5703125" style="58" customWidth="1"/>
    <col min="10756" max="10756" width="13.7109375" style="58" customWidth="1"/>
    <col min="10757" max="10757" width="19.85546875" style="58" customWidth="1"/>
    <col min="10758" max="10758" width="17.5703125" style="58" customWidth="1"/>
    <col min="10759" max="10760" width="18" style="58" customWidth="1"/>
    <col min="10761" max="11008" width="9.140625" style="58"/>
    <col min="11009" max="11009" width="21.7109375" style="58" customWidth="1"/>
    <col min="11010" max="11010" width="40.85546875" style="58" customWidth="1"/>
    <col min="11011" max="11011" width="9.5703125" style="58" customWidth="1"/>
    <col min="11012" max="11012" width="13.7109375" style="58" customWidth="1"/>
    <col min="11013" max="11013" width="19.85546875" style="58" customWidth="1"/>
    <col min="11014" max="11014" width="17.5703125" style="58" customWidth="1"/>
    <col min="11015" max="11016" width="18" style="58" customWidth="1"/>
    <col min="11017" max="11264" width="9.140625" style="58"/>
    <col min="11265" max="11265" width="21.7109375" style="58" customWidth="1"/>
    <col min="11266" max="11266" width="40.85546875" style="58" customWidth="1"/>
    <col min="11267" max="11267" width="9.5703125" style="58" customWidth="1"/>
    <col min="11268" max="11268" width="13.7109375" style="58" customWidth="1"/>
    <col min="11269" max="11269" width="19.85546875" style="58" customWidth="1"/>
    <col min="11270" max="11270" width="17.5703125" style="58" customWidth="1"/>
    <col min="11271" max="11272" width="18" style="58" customWidth="1"/>
    <col min="11273" max="11520" width="9.140625" style="58"/>
    <col min="11521" max="11521" width="21.7109375" style="58" customWidth="1"/>
    <col min="11522" max="11522" width="40.85546875" style="58" customWidth="1"/>
    <col min="11523" max="11523" width="9.5703125" style="58" customWidth="1"/>
    <col min="11524" max="11524" width="13.7109375" style="58" customWidth="1"/>
    <col min="11525" max="11525" width="19.85546875" style="58" customWidth="1"/>
    <col min="11526" max="11526" width="17.5703125" style="58" customWidth="1"/>
    <col min="11527" max="11528" width="18" style="58" customWidth="1"/>
    <col min="11529" max="11776" width="9.140625" style="58"/>
    <col min="11777" max="11777" width="21.7109375" style="58" customWidth="1"/>
    <col min="11778" max="11778" width="40.85546875" style="58" customWidth="1"/>
    <col min="11779" max="11779" width="9.5703125" style="58" customWidth="1"/>
    <col min="11780" max="11780" width="13.7109375" style="58" customWidth="1"/>
    <col min="11781" max="11781" width="19.85546875" style="58" customWidth="1"/>
    <col min="11782" max="11782" width="17.5703125" style="58" customWidth="1"/>
    <col min="11783" max="11784" width="18" style="58" customWidth="1"/>
    <col min="11785" max="12032" width="9.140625" style="58"/>
    <col min="12033" max="12033" width="21.7109375" style="58" customWidth="1"/>
    <col min="12034" max="12034" width="40.85546875" style="58" customWidth="1"/>
    <col min="12035" max="12035" width="9.5703125" style="58" customWidth="1"/>
    <col min="12036" max="12036" width="13.7109375" style="58" customWidth="1"/>
    <col min="12037" max="12037" width="19.85546875" style="58" customWidth="1"/>
    <col min="12038" max="12038" width="17.5703125" style="58" customWidth="1"/>
    <col min="12039" max="12040" width="18" style="58" customWidth="1"/>
    <col min="12041" max="12288" width="9.140625" style="58"/>
    <col min="12289" max="12289" width="21.7109375" style="58" customWidth="1"/>
    <col min="12290" max="12290" width="40.85546875" style="58" customWidth="1"/>
    <col min="12291" max="12291" width="9.5703125" style="58" customWidth="1"/>
    <col min="12292" max="12292" width="13.7109375" style="58" customWidth="1"/>
    <col min="12293" max="12293" width="19.85546875" style="58" customWidth="1"/>
    <col min="12294" max="12294" width="17.5703125" style="58" customWidth="1"/>
    <col min="12295" max="12296" width="18" style="58" customWidth="1"/>
    <col min="12297" max="12544" width="9.140625" style="58"/>
    <col min="12545" max="12545" width="21.7109375" style="58" customWidth="1"/>
    <col min="12546" max="12546" width="40.85546875" style="58" customWidth="1"/>
    <col min="12547" max="12547" width="9.5703125" style="58" customWidth="1"/>
    <col min="12548" max="12548" width="13.7109375" style="58" customWidth="1"/>
    <col min="12549" max="12549" width="19.85546875" style="58" customWidth="1"/>
    <col min="12550" max="12550" width="17.5703125" style="58" customWidth="1"/>
    <col min="12551" max="12552" width="18" style="58" customWidth="1"/>
    <col min="12553" max="12800" width="9.140625" style="58"/>
    <col min="12801" max="12801" width="21.7109375" style="58" customWidth="1"/>
    <col min="12802" max="12802" width="40.85546875" style="58" customWidth="1"/>
    <col min="12803" max="12803" width="9.5703125" style="58" customWidth="1"/>
    <col min="12804" max="12804" width="13.7109375" style="58" customWidth="1"/>
    <col min="12805" max="12805" width="19.85546875" style="58" customWidth="1"/>
    <col min="12806" max="12806" width="17.5703125" style="58" customWidth="1"/>
    <col min="12807" max="12808" width="18" style="58" customWidth="1"/>
    <col min="12809" max="13056" width="9.140625" style="58"/>
    <col min="13057" max="13057" width="21.7109375" style="58" customWidth="1"/>
    <col min="13058" max="13058" width="40.85546875" style="58" customWidth="1"/>
    <col min="13059" max="13059" width="9.5703125" style="58" customWidth="1"/>
    <col min="13060" max="13060" width="13.7109375" style="58" customWidth="1"/>
    <col min="13061" max="13061" width="19.85546875" style="58" customWidth="1"/>
    <col min="13062" max="13062" width="17.5703125" style="58" customWidth="1"/>
    <col min="13063" max="13064" width="18" style="58" customWidth="1"/>
    <col min="13065" max="13312" width="9.140625" style="58"/>
    <col min="13313" max="13313" width="21.7109375" style="58" customWidth="1"/>
    <col min="13314" max="13314" width="40.85546875" style="58" customWidth="1"/>
    <col min="13315" max="13315" width="9.5703125" style="58" customWidth="1"/>
    <col min="13316" max="13316" width="13.7109375" style="58" customWidth="1"/>
    <col min="13317" max="13317" width="19.85546875" style="58" customWidth="1"/>
    <col min="13318" max="13318" width="17.5703125" style="58" customWidth="1"/>
    <col min="13319" max="13320" width="18" style="58" customWidth="1"/>
    <col min="13321" max="13568" width="9.140625" style="58"/>
    <col min="13569" max="13569" width="21.7109375" style="58" customWidth="1"/>
    <col min="13570" max="13570" width="40.85546875" style="58" customWidth="1"/>
    <col min="13571" max="13571" width="9.5703125" style="58" customWidth="1"/>
    <col min="13572" max="13572" width="13.7109375" style="58" customWidth="1"/>
    <col min="13573" max="13573" width="19.85546875" style="58" customWidth="1"/>
    <col min="13574" max="13574" width="17.5703125" style="58" customWidth="1"/>
    <col min="13575" max="13576" width="18" style="58" customWidth="1"/>
    <col min="13577" max="13824" width="9.140625" style="58"/>
    <col min="13825" max="13825" width="21.7109375" style="58" customWidth="1"/>
    <col min="13826" max="13826" width="40.85546875" style="58" customWidth="1"/>
    <col min="13827" max="13827" width="9.5703125" style="58" customWidth="1"/>
    <col min="13828" max="13828" width="13.7109375" style="58" customWidth="1"/>
    <col min="13829" max="13829" width="19.85546875" style="58" customWidth="1"/>
    <col min="13830" max="13830" width="17.5703125" style="58" customWidth="1"/>
    <col min="13831" max="13832" width="18" style="58" customWidth="1"/>
    <col min="13833" max="14080" width="9.140625" style="58"/>
    <col min="14081" max="14081" width="21.7109375" style="58" customWidth="1"/>
    <col min="14082" max="14082" width="40.85546875" style="58" customWidth="1"/>
    <col min="14083" max="14083" width="9.5703125" style="58" customWidth="1"/>
    <col min="14084" max="14084" width="13.7109375" style="58" customWidth="1"/>
    <col min="14085" max="14085" width="19.85546875" style="58" customWidth="1"/>
    <col min="14086" max="14086" width="17.5703125" style="58" customWidth="1"/>
    <col min="14087" max="14088" width="18" style="58" customWidth="1"/>
    <col min="14089" max="14336" width="9.140625" style="58"/>
    <col min="14337" max="14337" width="21.7109375" style="58" customWidth="1"/>
    <col min="14338" max="14338" width="40.85546875" style="58" customWidth="1"/>
    <col min="14339" max="14339" width="9.5703125" style="58" customWidth="1"/>
    <col min="14340" max="14340" width="13.7109375" style="58" customWidth="1"/>
    <col min="14341" max="14341" width="19.85546875" style="58" customWidth="1"/>
    <col min="14342" max="14342" width="17.5703125" style="58" customWidth="1"/>
    <col min="14343" max="14344" width="18" style="58" customWidth="1"/>
    <col min="14345" max="14592" width="9.140625" style="58"/>
    <col min="14593" max="14593" width="21.7109375" style="58" customWidth="1"/>
    <col min="14594" max="14594" width="40.85546875" style="58" customWidth="1"/>
    <col min="14595" max="14595" width="9.5703125" style="58" customWidth="1"/>
    <col min="14596" max="14596" width="13.7109375" style="58" customWidth="1"/>
    <col min="14597" max="14597" width="19.85546875" style="58" customWidth="1"/>
    <col min="14598" max="14598" width="17.5703125" style="58" customWidth="1"/>
    <col min="14599" max="14600" width="18" style="58" customWidth="1"/>
    <col min="14601" max="14848" width="9.140625" style="58"/>
    <col min="14849" max="14849" width="21.7109375" style="58" customWidth="1"/>
    <col min="14850" max="14850" width="40.85546875" style="58" customWidth="1"/>
    <col min="14851" max="14851" width="9.5703125" style="58" customWidth="1"/>
    <col min="14852" max="14852" width="13.7109375" style="58" customWidth="1"/>
    <col min="14853" max="14853" width="19.85546875" style="58" customWidth="1"/>
    <col min="14854" max="14854" width="17.5703125" style="58" customWidth="1"/>
    <col min="14855" max="14856" width="18" style="58" customWidth="1"/>
    <col min="14857" max="15104" width="9.140625" style="58"/>
    <col min="15105" max="15105" width="21.7109375" style="58" customWidth="1"/>
    <col min="15106" max="15106" width="40.85546875" style="58" customWidth="1"/>
    <col min="15107" max="15107" width="9.5703125" style="58" customWidth="1"/>
    <col min="15108" max="15108" width="13.7109375" style="58" customWidth="1"/>
    <col min="15109" max="15109" width="19.85546875" style="58" customWidth="1"/>
    <col min="15110" max="15110" width="17.5703125" style="58" customWidth="1"/>
    <col min="15111" max="15112" width="18" style="58" customWidth="1"/>
    <col min="15113" max="15360" width="9.140625" style="58"/>
    <col min="15361" max="15361" width="21.7109375" style="58" customWidth="1"/>
    <col min="15362" max="15362" width="40.85546875" style="58" customWidth="1"/>
    <col min="15363" max="15363" width="9.5703125" style="58" customWidth="1"/>
    <col min="15364" max="15364" width="13.7109375" style="58" customWidth="1"/>
    <col min="15365" max="15365" width="19.85546875" style="58" customWidth="1"/>
    <col min="15366" max="15366" width="17.5703125" style="58" customWidth="1"/>
    <col min="15367" max="15368" width="18" style="58" customWidth="1"/>
    <col min="15369" max="15616" width="9.140625" style="58"/>
    <col min="15617" max="15617" width="21.7109375" style="58" customWidth="1"/>
    <col min="15618" max="15618" width="40.85546875" style="58" customWidth="1"/>
    <col min="15619" max="15619" width="9.5703125" style="58" customWidth="1"/>
    <col min="15620" max="15620" width="13.7109375" style="58" customWidth="1"/>
    <col min="15621" max="15621" width="19.85546875" style="58" customWidth="1"/>
    <col min="15622" max="15622" width="17.5703125" style="58" customWidth="1"/>
    <col min="15623" max="15624" width="18" style="58" customWidth="1"/>
    <col min="15625" max="15872" width="9.140625" style="58"/>
    <col min="15873" max="15873" width="21.7109375" style="58" customWidth="1"/>
    <col min="15874" max="15874" width="40.85546875" style="58" customWidth="1"/>
    <col min="15875" max="15875" width="9.5703125" style="58" customWidth="1"/>
    <col min="15876" max="15876" width="13.7109375" style="58" customWidth="1"/>
    <col min="15877" max="15877" width="19.85546875" style="58" customWidth="1"/>
    <col min="15878" max="15878" width="17.5703125" style="58" customWidth="1"/>
    <col min="15879" max="15880" width="18" style="58" customWidth="1"/>
    <col min="15881" max="16128" width="9.140625" style="58"/>
    <col min="16129" max="16129" width="21.7109375" style="58" customWidth="1"/>
    <col min="16130" max="16130" width="40.85546875" style="58" customWidth="1"/>
    <col min="16131" max="16131" width="9.5703125" style="58" customWidth="1"/>
    <col min="16132" max="16132" width="13.7109375" style="58" customWidth="1"/>
    <col min="16133" max="16133" width="19.85546875" style="58" customWidth="1"/>
    <col min="16134" max="16134" width="17.5703125" style="58" customWidth="1"/>
    <col min="16135" max="16136" width="18" style="58" customWidth="1"/>
    <col min="16137" max="16384" width="9.140625" style="58"/>
  </cols>
  <sheetData>
    <row r="1" spans="1:12" ht="20.25">
      <c r="A1" s="261" t="s">
        <v>46</v>
      </c>
      <c r="B1" s="261"/>
      <c r="C1" s="261"/>
      <c r="D1" s="261"/>
      <c r="E1" s="261"/>
      <c r="F1" s="261"/>
      <c r="G1" s="261"/>
      <c r="H1" s="261"/>
      <c r="I1" s="261"/>
      <c r="J1" s="261"/>
      <c r="K1" s="261"/>
      <c r="L1" s="261"/>
    </row>
    <row r="2" spans="1:12">
      <c r="A2" s="59"/>
      <c r="B2" s="59"/>
      <c r="C2" s="59"/>
      <c r="D2" s="121"/>
      <c r="E2" s="121"/>
      <c r="F2" s="121"/>
      <c r="G2" s="121"/>
      <c r="H2" s="121"/>
    </row>
    <row r="3" spans="1:12" ht="25.5" customHeight="1">
      <c r="A3" s="262" t="str">
        <f>'nghiệm thu'!A7:E7</f>
        <v xml:space="preserve">Dự án:Xử lý lỗ vỡ sông Đa Độ khu vực xã Kiến Hưng từ K43+487 ĐÊBS K43+715 </v>
      </c>
      <c r="B3" s="262"/>
      <c r="C3" s="262"/>
      <c r="D3" s="262"/>
      <c r="E3" s="262"/>
      <c r="F3" s="262"/>
      <c r="G3" s="262"/>
      <c r="H3" s="262"/>
    </row>
    <row r="4" spans="1:12" ht="18.75" customHeight="1">
      <c r="A4" s="262" t="str">
        <f>'nghiệm thu'!A8:E8</f>
        <v>Hạng mục:Cung cấp  cọc BTCT 200*200</v>
      </c>
      <c r="B4" s="263"/>
      <c r="C4" s="263"/>
      <c r="D4" s="263"/>
      <c r="E4" s="263"/>
      <c r="F4" s="263"/>
      <c r="G4" s="263"/>
      <c r="H4" s="263"/>
    </row>
    <row r="5" spans="1:12" ht="23.25" customHeight="1">
      <c r="A5" s="262" t="str">
        <f>'nghiệm thu'!A9:E9</f>
        <v>Địa điểm: An Dương, Hải Phòng</v>
      </c>
      <c r="B5" s="263"/>
      <c r="C5" s="263"/>
      <c r="D5" s="263"/>
      <c r="E5" s="263"/>
      <c r="F5" s="263"/>
      <c r="G5" s="263"/>
      <c r="H5" s="263"/>
    </row>
    <row r="6" spans="1:12" s="60" customFormat="1">
      <c r="A6" s="117" t="str">
        <f>"Bên A: "&amp;UPPER(TT!C15)</f>
        <v>Bên A: CÔNG TY TNHH XÂY DỰNG ĐỊNH SƠN</v>
      </c>
      <c r="B6" s="117" t="str">
        <f>UPPER(TT!C15)</f>
        <v>CÔNG TY TNHH XÂY DỰNG ĐỊNH SƠN</v>
      </c>
      <c r="C6" s="117"/>
      <c r="D6" s="122"/>
      <c r="E6" s="122"/>
      <c r="F6" s="122"/>
      <c r="G6" s="123"/>
      <c r="H6" s="123"/>
    </row>
    <row r="7" spans="1:12" s="60" customFormat="1">
      <c r="A7" s="117" t="str">
        <f>"Bên B:"&amp;UPPER(TT!C8)</f>
        <v>Bên B:CÔNG TY TNHH THƯƠNG MẠI MAI HOAN</v>
      </c>
      <c r="B7" s="117"/>
      <c r="C7" s="59"/>
      <c r="D7" s="122"/>
      <c r="E7" s="122"/>
      <c r="F7" s="123"/>
      <c r="G7" s="123"/>
      <c r="H7" s="123"/>
    </row>
    <row r="8" spans="1:12" ht="39.75" customHeight="1">
      <c r="A8" s="265" t="str">
        <f>"-Căn cứ hợp đồng số: "&amp;TT!C5&amp;" với khối lượng đã thực hiện hoàn thành hôm nay ngày   /   /2026 các bên cùng nhau thống nhất quyết toán giá trị khối lượng hoàn thành như sau:"</f>
        <v>-Căn cứ hợp đồng số: 1011/2025/HĐKT/DS-MH với khối lượng đã thực hiện hoàn thành hôm nay ngày   /   /2026 các bên cùng nhau thống nhất quyết toán giá trị khối lượng hoàn thành như sau:</v>
      </c>
      <c r="B8" s="265"/>
      <c r="C8" s="265"/>
      <c r="D8" s="265"/>
      <c r="E8" s="265"/>
      <c r="F8" s="265"/>
      <c r="G8" s="265"/>
      <c r="H8" s="265"/>
      <c r="I8" s="265"/>
      <c r="J8" s="265"/>
      <c r="K8" s="265"/>
      <c r="L8" s="265"/>
    </row>
    <row r="9" spans="1:12" ht="19.5" customHeight="1">
      <c r="A9" s="264" t="s">
        <v>23</v>
      </c>
      <c r="B9" s="264" t="s">
        <v>43</v>
      </c>
      <c r="C9" s="264" t="s">
        <v>132</v>
      </c>
      <c r="D9" s="264" t="s">
        <v>133</v>
      </c>
      <c r="E9" s="264"/>
      <c r="F9" s="264"/>
      <c r="G9" s="264"/>
      <c r="H9" s="264" t="s">
        <v>134</v>
      </c>
      <c r="I9" s="264" t="s">
        <v>135</v>
      </c>
      <c r="J9" s="264"/>
      <c r="K9" s="264"/>
      <c r="L9" s="264"/>
    </row>
    <row r="10" spans="1:12" ht="55.5" customHeight="1">
      <c r="A10" s="264"/>
      <c r="B10" s="264"/>
      <c r="C10" s="264"/>
      <c r="D10" s="148" t="s">
        <v>136</v>
      </c>
      <c r="E10" s="148" t="s">
        <v>152</v>
      </c>
      <c r="F10" s="148" t="s">
        <v>153</v>
      </c>
      <c r="G10" s="148" t="s">
        <v>137</v>
      </c>
      <c r="H10" s="264"/>
      <c r="I10" s="148" t="s">
        <v>138</v>
      </c>
      <c r="J10" s="148" t="s">
        <v>152</v>
      </c>
      <c r="K10" s="148" t="s">
        <v>153</v>
      </c>
      <c r="L10" s="148" t="s">
        <v>137</v>
      </c>
    </row>
    <row r="11" spans="1:12" ht="56.25" customHeight="1">
      <c r="A11" s="149">
        <v>1</v>
      </c>
      <c r="B11" s="188" t="s">
        <v>193</v>
      </c>
      <c r="C11" s="222" t="s">
        <v>180</v>
      </c>
      <c r="D11" s="231">
        <v>436.32</v>
      </c>
      <c r="E11" s="150"/>
      <c r="F11" s="151">
        <v>436.32</v>
      </c>
      <c r="G11" s="151">
        <v>436.32</v>
      </c>
      <c r="H11" s="232">
        <v>200000</v>
      </c>
      <c r="I11" s="152">
        <f t="shared" ref="I11" si="0">H11*D11</f>
        <v>87264000</v>
      </c>
      <c r="J11" s="152">
        <f t="shared" ref="J11" si="1">$H11*E11</f>
        <v>0</v>
      </c>
      <c r="K11" s="152">
        <f t="shared" ref="K11" si="2">F11*H11</f>
        <v>87264000</v>
      </c>
      <c r="L11" s="152">
        <f t="shared" ref="L11" si="3">J11+K11</f>
        <v>87264000</v>
      </c>
    </row>
    <row r="12" spans="1:12" ht="24" customHeight="1">
      <c r="A12" s="255" t="s">
        <v>139</v>
      </c>
      <c r="B12" s="255"/>
      <c r="C12" s="153"/>
      <c r="D12" s="153"/>
      <c r="E12" s="153"/>
      <c r="F12" s="153"/>
      <c r="G12" s="153"/>
      <c r="H12" s="153"/>
      <c r="I12" s="154">
        <f>SUM(I11:I11)</f>
        <v>87264000</v>
      </c>
      <c r="J12" s="154">
        <f>SUM(J11:J11)</f>
        <v>0</v>
      </c>
      <c r="K12" s="154">
        <f>SUM(K11:K11)</f>
        <v>87264000</v>
      </c>
      <c r="L12" s="154">
        <f>SUM(L11:L11)</f>
        <v>87264000</v>
      </c>
    </row>
    <row r="13" spans="1:12" s="60" customFormat="1" ht="20.25" customHeight="1">
      <c r="A13" s="257" t="s">
        <v>140</v>
      </c>
      <c r="B13" s="258"/>
      <c r="C13" s="153"/>
      <c r="D13" s="153"/>
      <c r="E13" s="153"/>
      <c r="F13" s="153"/>
      <c r="G13" s="153"/>
      <c r="H13" s="153"/>
      <c r="I13" s="154">
        <f>I12*8%</f>
        <v>6981120</v>
      </c>
      <c r="J13" s="154">
        <f>SUM(J11:J12)</f>
        <v>0</v>
      </c>
      <c r="K13" s="154">
        <f>K12*8%</f>
        <v>6981120</v>
      </c>
      <c r="L13" s="154">
        <f>L12*8%</f>
        <v>6981120</v>
      </c>
    </row>
    <row r="14" spans="1:12" s="60" customFormat="1" ht="20.25" customHeight="1">
      <c r="A14" s="257" t="s">
        <v>141</v>
      </c>
      <c r="B14" s="258"/>
      <c r="C14" s="153"/>
      <c r="D14" s="153"/>
      <c r="E14" s="153"/>
      <c r="F14" s="153"/>
      <c r="G14" s="153"/>
      <c r="H14" s="153"/>
      <c r="I14" s="154">
        <f>SUM(I12:I13)</f>
        <v>94245120</v>
      </c>
      <c r="J14" s="154">
        <f>SUM(J12:J13)</f>
        <v>0</v>
      </c>
      <c r="K14" s="154">
        <f>SUM(K12:K13)</f>
        <v>94245120</v>
      </c>
      <c r="L14" s="154">
        <f>SUM(L12:L13)</f>
        <v>94245120</v>
      </c>
    </row>
    <row r="15" spans="1:12" s="60" customFormat="1" ht="11.25" customHeight="1">
      <c r="A15" s="147"/>
      <c r="B15" s="147"/>
      <c r="C15" s="118"/>
      <c r="D15" s="124"/>
      <c r="E15" s="124"/>
      <c r="F15" s="119"/>
      <c r="G15" s="119"/>
      <c r="H15" s="119"/>
    </row>
    <row r="16" spans="1:12">
      <c r="A16" s="61" t="s">
        <v>182</v>
      </c>
      <c r="B16" s="32"/>
      <c r="C16" s="62"/>
      <c r="D16" s="125"/>
      <c r="E16" s="125"/>
      <c r="F16" s="126"/>
      <c r="G16" s="125"/>
      <c r="H16" s="125"/>
    </row>
    <row r="17" spans="1:9" ht="17.25">
      <c r="A17" s="259" t="str">
        <f>"Bằng chữ : "&amp;TT!B47</f>
        <v>Bằng chữ :  Chín mươi bốn triệu, hai trăm bốn mươi lăm nghìn, một trăm hai mươi đồng.</v>
      </c>
      <c r="B17" s="259"/>
      <c r="C17" s="259"/>
      <c r="D17" s="259"/>
      <c r="E17" s="259"/>
      <c r="F17" s="259"/>
      <c r="G17" s="259"/>
      <c r="H17" s="259"/>
    </row>
    <row r="18" spans="1:9" ht="17.25">
      <c r="A18" s="260"/>
      <c r="B18" s="260"/>
      <c r="C18" s="260"/>
      <c r="D18" s="260"/>
      <c r="E18" s="260"/>
      <c r="F18" s="260"/>
      <c r="G18" s="260"/>
      <c r="H18" s="260"/>
    </row>
    <row r="19" spans="1:9">
      <c r="A19" s="256" t="s">
        <v>47</v>
      </c>
      <c r="B19" s="256"/>
      <c r="C19" s="256"/>
      <c r="D19" s="256"/>
      <c r="F19" s="187"/>
      <c r="G19" s="187"/>
      <c r="H19" s="187"/>
      <c r="I19" s="187" t="s">
        <v>48</v>
      </c>
    </row>
  </sheetData>
  <mergeCells count="17">
    <mergeCell ref="A1:L1"/>
    <mergeCell ref="A3:H3"/>
    <mergeCell ref="A4:H4"/>
    <mergeCell ref="A5:H5"/>
    <mergeCell ref="H9:H10"/>
    <mergeCell ref="I9:L9"/>
    <mergeCell ref="A9:A10"/>
    <mergeCell ref="B9:B10"/>
    <mergeCell ref="C9:C10"/>
    <mergeCell ref="D9:G9"/>
    <mergeCell ref="A8:L8"/>
    <mergeCell ref="A12:B12"/>
    <mergeCell ref="A19:D19"/>
    <mergeCell ref="A13:B13"/>
    <mergeCell ref="A14:B14"/>
    <mergeCell ref="A17:H17"/>
    <mergeCell ref="A18:H18"/>
  </mergeCells>
  <pageMargins left="0.7" right="0.7" top="0.75" bottom="0.75" header="0.3" footer="0.3"/>
  <pageSetup paperSize="9" scale="72" orientation="landscape"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7E662-8050-42C0-A0D8-84B20FDC0721}">
  <dimension ref="A1:IM35"/>
  <sheetViews>
    <sheetView view="pageLayout" topLeftCell="A10" zoomScaleNormal="100" workbookViewId="0">
      <selection activeCell="M6" sqref="M6:N6"/>
    </sheetView>
  </sheetViews>
  <sheetFormatPr defaultRowHeight="15"/>
  <cols>
    <col min="1" max="1" width="12.140625" style="3" customWidth="1"/>
    <col min="2" max="2" width="38.140625" style="3" customWidth="1"/>
    <col min="3" max="3" width="8" style="21" customWidth="1"/>
    <col min="4" max="4" width="14.5703125" style="135" customWidth="1"/>
    <col min="5" max="5" width="18.140625" style="135" customWidth="1"/>
    <col min="6" max="6" width="13.42578125" style="135" customWidth="1"/>
    <col min="7" max="7" width="9.140625" style="3"/>
    <col min="8" max="8" width="11.5703125" style="3" bestFit="1" customWidth="1"/>
    <col min="9" max="255" width="9.140625" style="3"/>
    <col min="256" max="256" width="9.85546875" style="3" customWidth="1"/>
    <col min="257" max="257" width="31" style="3" customWidth="1"/>
    <col min="258" max="258" width="8" style="3" customWidth="1"/>
    <col min="259" max="259" width="12.28515625" style="3" customWidth="1"/>
    <col min="260" max="260" width="14.42578125" style="3" customWidth="1"/>
    <col min="261" max="261" width="16.5703125" style="3" customWidth="1"/>
    <col min="262" max="511" width="9.140625" style="3"/>
    <col min="512" max="512" width="9.85546875" style="3" customWidth="1"/>
    <col min="513" max="513" width="31" style="3" customWidth="1"/>
    <col min="514" max="514" width="8" style="3" customWidth="1"/>
    <col min="515" max="515" width="12.28515625" style="3" customWidth="1"/>
    <col min="516" max="516" width="14.42578125" style="3" customWidth="1"/>
    <col min="517" max="517" width="16.5703125" style="3" customWidth="1"/>
    <col min="518" max="767" width="9.140625" style="3"/>
    <col min="768" max="768" width="9.85546875" style="3" customWidth="1"/>
    <col min="769" max="769" width="31" style="3" customWidth="1"/>
    <col min="770" max="770" width="8" style="3" customWidth="1"/>
    <col min="771" max="771" width="12.28515625" style="3" customWidth="1"/>
    <col min="772" max="772" width="14.42578125" style="3" customWidth="1"/>
    <col min="773" max="773" width="16.5703125" style="3" customWidth="1"/>
    <col min="774" max="1023" width="9.140625" style="3"/>
    <col min="1024" max="1024" width="9.85546875" style="3" customWidth="1"/>
    <col min="1025" max="1025" width="31" style="3" customWidth="1"/>
    <col min="1026" max="1026" width="8" style="3" customWidth="1"/>
    <col min="1027" max="1027" width="12.28515625" style="3" customWidth="1"/>
    <col min="1028" max="1028" width="14.42578125" style="3" customWidth="1"/>
    <col min="1029" max="1029" width="16.5703125" style="3" customWidth="1"/>
    <col min="1030" max="1279" width="9.140625" style="3"/>
    <col min="1280" max="1280" width="9.85546875" style="3" customWidth="1"/>
    <col min="1281" max="1281" width="31" style="3" customWidth="1"/>
    <col min="1282" max="1282" width="8" style="3" customWidth="1"/>
    <col min="1283" max="1283" width="12.28515625" style="3" customWidth="1"/>
    <col min="1284" max="1284" width="14.42578125" style="3" customWidth="1"/>
    <col min="1285" max="1285" width="16.5703125" style="3" customWidth="1"/>
    <col min="1286" max="1535" width="9.140625" style="3"/>
    <col min="1536" max="1536" width="9.85546875" style="3" customWidth="1"/>
    <col min="1537" max="1537" width="31" style="3" customWidth="1"/>
    <col min="1538" max="1538" width="8" style="3" customWidth="1"/>
    <col min="1539" max="1539" width="12.28515625" style="3" customWidth="1"/>
    <col min="1540" max="1540" width="14.42578125" style="3" customWidth="1"/>
    <col min="1541" max="1541" width="16.5703125" style="3" customWidth="1"/>
    <col min="1542" max="1791" width="9.140625" style="3"/>
    <col min="1792" max="1792" width="9.85546875" style="3" customWidth="1"/>
    <col min="1793" max="1793" width="31" style="3" customWidth="1"/>
    <col min="1794" max="1794" width="8" style="3" customWidth="1"/>
    <col min="1795" max="1795" width="12.28515625" style="3" customWidth="1"/>
    <col min="1796" max="1796" width="14.42578125" style="3" customWidth="1"/>
    <col min="1797" max="1797" width="16.5703125" style="3" customWidth="1"/>
    <col min="1798" max="2047" width="9.140625" style="3"/>
    <col min="2048" max="2048" width="9.85546875" style="3" customWidth="1"/>
    <col min="2049" max="2049" width="31" style="3" customWidth="1"/>
    <col min="2050" max="2050" width="8" style="3" customWidth="1"/>
    <col min="2051" max="2051" width="12.28515625" style="3" customWidth="1"/>
    <col min="2052" max="2052" width="14.42578125" style="3" customWidth="1"/>
    <col min="2053" max="2053" width="16.5703125" style="3" customWidth="1"/>
    <col min="2054" max="2303" width="9.140625" style="3"/>
    <col min="2304" max="2304" width="9.85546875" style="3" customWidth="1"/>
    <col min="2305" max="2305" width="31" style="3" customWidth="1"/>
    <col min="2306" max="2306" width="8" style="3" customWidth="1"/>
    <col min="2307" max="2307" width="12.28515625" style="3" customWidth="1"/>
    <col min="2308" max="2308" width="14.42578125" style="3" customWidth="1"/>
    <col min="2309" max="2309" width="16.5703125" style="3" customWidth="1"/>
    <col min="2310" max="2559" width="9.140625" style="3"/>
    <col min="2560" max="2560" width="9.85546875" style="3" customWidth="1"/>
    <col min="2561" max="2561" width="31" style="3" customWidth="1"/>
    <col min="2562" max="2562" width="8" style="3" customWidth="1"/>
    <col min="2563" max="2563" width="12.28515625" style="3" customWidth="1"/>
    <col min="2564" max="2564" width="14.42578125" style="3" customWidth="1"/>
    <col min="2565" max="2565" width="16.5703125" style="3" customWidth="1"/>
    <col min="2566" max="2815" width="9.140625" style="3"/>
    <col min="2816" max="2816" width="9.85546875" style="3" customWidth="1"/>
    <col min="2817" max="2817" width="31" style="3" customWidth="1"/>
    <col min="2818" max="2818" width="8" style="3" customWidth="1"/>
    <col min="2819" max="2819" width="12.28515625" style="3" customWidth="1"/>
    <col min="2820" max="2820" width="14.42578125" style="3" customWidth="1"/>
    <col min="2821" max="2821" width="16.5703125" style="3" customWidth="1"/>
    <col min="2822" max="3071" width="9.140625" style="3"/>
    <col min="3072" max="3072" width="9.85546875" style="3" customWidth="1"/>
    <col min="3073" max="3073" width="31" style="3" customWidth="1"/>
    <col min="3074" max="3074" width="8" style="3" customWidth="1"/>
    <col min="3075" max="3075" width="12.28515625" style="3" customWidth="1"/>
    <col min="3076" max="3076" width="14.42578125" style="3" customWidth="1"/>
    <col min="3077" max="3077" width="16.5703125" style="3" customWidth="1"/>
    <col min="3078" max="3327" width="9.140625" style="3"/>
    <col min="3328" max="3328" width="9.85546875" style="3" customWidth="1"/>
    <col min="3329" max="3329" width="31" style="3" customWidth="1"/>
    <col min="3330" max="3330" width="8" style="3" customWidth="1"/>
    <col min="3331" max="3331" width="12.28515625" style="3" customWidth="1"/>
    <col min="3332" max="3332" width="14.42578125" style="3" customWidth="1"/>
    <col min="3333" max="3333" width="16.5703125" style="3" customWidth="1"/>
    <col min="3334" max="3583" width="9.140625" style="3"/>
    <col min="3584" max="3584" width="9.85546875" style="3" customWidth="1"/>
    <col min="3585" max="3585" width="31" style="3" customWidth="1"/>
    <col min="3586" max="3586" width="8" style="3" customWidth="1"/>
    <col min="3587" max="3587" width="12.28515625" style="3" customWidth="1"/>
    <col min="3588" max="3588" width="14.42578125" style="3" customWidth="1"/>
    <col min="3589" max="3589" width="16.5703125" style="3" customWidth="1"/>
    <col min="3590" max="3839" width="9.140625" style="3"/>
    <col min="3840" max="3840" width="9.85546875" style="3" customWidth="1"/>
    <col min="3841" max="3841" width="31" style="3" customWidth="1"/>
    <col min="3842" max="3842" width="8" style="3" customWidth="1"/>
    <col min="3843" max="3843" width="12.28515625" style="3" customWidth="1"/>
    <col min="3844" max="3844" width="14.42578125" style="3" customWidth="1"/>
    <col min="3845" max="3845" width="16.5703125" style="3" customWidth="1"/>
    <col min="3846" max="4095" width="9.140625" style="3"/>
    <col min="4096" max="4096" width="9.85546875" style="3" customWidth="1"/>
    <col min="4097" max="4097" width="31" style="3" customWidth="1"/>
    <col min="4098" max="4098" width="8" style="3" customWidth="1"/>
    <col min="4099" max="4099" width="12.28515625" style="3" customWidth="1"/>
    <col min="4100" max="4100" width="14.42578125" style="3" customWidth="1"/>
    <col min="4101" max="4101" width="16.5703125" style="3" customWidth="1"/>
    <col min="4102" max="4351" width="9.140625" style="3"/>
    <col min="4352" max="4352" width="9.85546875" style="3" customWidth="1"/>
    <col min="4353" max="4353" width="31" style="3" customWidth="1"/>
    <col min="4354" max="4354" width="8" style="3" customWidth="1"/>
    <col min="4355" max="4355" width="12.28515625" style="3" customWidth="1"/>
    <col min="4356" max="4356" width="14.42578125" style="3" customWidth="1"/>
    <col min="4357" max="4357" width="16.5703125" style="3" customWidth="1"/>
    <col min="4358" max="4607" width="9.140625" style="3"/>
    <col min="4608" max="4608" width="9.85546875" style="3" customWidth="1"/>
    <col min="4609" max="4609" width="31" style="3" customWidth="1"/>
    <col min="4610" max="4610" width="8" style="3" customWidth="1"/>
    <col min="4611" max="4611" width="12.28515625" style="3" customWidth="1"/>
    <col min="4612" max="4612" width="14.42578125" style="3" customWidth="1"/>
    <col min="4613" max="4613" width="16.5703125" style="3" customWidth="1"/>
    <col min="4614" max="4863" width="9.140625" style="3"/>
    <col min="4864" max="4864" width="9.85546875" style="3" customWidth="1"/>
    <col min="4865" max="4865" width="31" style="3" customWidth="1"/>
    <col min="4866" max="4866" width="8" style="3" customWidth="1"/>
    <col min="4867" max="4867" width="12.28515625" style="3" customWidth="1"/>
    <col min="4868" max="4868" width="14.42578125" style="3" customWidth="1"/>
    <col min="4869" max="4869" width="16.5703125" style="3" customWidth="1"/>
    <col min="4870" max="5119" width="9.140625" style="3"/>
    <col min="5120" max="5120" width="9.85546875" style="3" customWidth="1"/>
    <col min="5121" max="5121" width="31" style="3" customWidth="1"/>
    <col min="5122" max="5122" width="8" style="3" customWidth="1"/>
    <col min="5123" max="5123" width="12.28515625" style="3" customWidth="1"/>
    <col min="5124" max="5124" width="14.42578125" style="3" customWidth="1"/>
    <col min="5125" max="5125" width="16.5703125" style="3" customWidth="1"/>
    <col min="5126" max="5375" width="9.140625" style="3"/>
    <col min="5376" max="5376" width="9.85546875" style="3" customWidth="1"/>
    <col min="5377" max="5377" width="31" style="3" customWidth="1"/>
    <col min="5378" max="5378" width="8" style="3" customWidth="1"/>
    <col min="5379" max="5379" width="12.28515625" style="3" customWidth="1"/>
    <col min="5380" max="5380" width="14.42578125" style="3" customWidth="1"/>
    <col min="5381" max="5381" width="16.5703125" style="3" customWidth="1"/>
    <col min="5382" max="5631" width="9.140625" style="3"/>
    <col min="5632" max="5632" width="9.85546875" style="3" customWidth="1"/>
    <col min="5633" max="5633" width="31" style="3" customWidth="1"/>
    <col min="5634" max="5634" width="8" style="3" customWidth="1"/>
    <col min="5635" max="5635" width="12.28515625" style="3" customWidth="1"/>
    <col min="5636" max="5636" width="14.42578125" style="3" customWidth="1"/>
    <col min="5637" max="5637" width="16.5703125" style="3" customWidth="1"/>
    <col min="5638" max="5887" width="9.140625" style="3"/>
    <col min="5888" max="5888" width="9.85546875" style="3" customWidth="1"/>
    <col min="5889" max="5889" width="31" style="3" customWidth="1"/>
    <col min="5890" max="5890" width="8" style="3" customWidth="1"/>
    <col min="5891" max="5891" width="12.28515625" style="3" customWidth="1"/>
    <col min="5892" max="5892" width="14.42578125" style="3" customWidth="1"/>
    <col min="5893" max="5893" width="16.5703125" style="3" customWidth="1"/>
    <col min="5894" max="6143" width="9.140625" style="3"/>
    <col min="6144" max="6144" width="9.85546875" style="3" customWidth="1"/>
    <col min="6145" max="6145" width="31" style="3" customWidth="1"/>
    <col min="6146" max="6146" width="8" style="3" customWidth="1"/>
    <col min="6147" max="6147" width="12.28515625" style="3" customWidth="1"/>
    <col min="6148" max="6148" width="14.42578125" style="3" customWidth="1"/>
    <col min="6149" max="6149" width="16.5703125" style="3" customWidth="1"/>
    <col min="6150" max="6399" width="9.140625" style="3"/>
    <col min="6400" max="6400" width="9.85546875" style="3" customWidth="1"/>
    <col min="6401" max="6401" width="31" style="3" customWidth="1"/>
    <col min="6402" max="6402" width="8" style="3" customWidth="1"/>
    <col min="6403" max="6403" width="12.28515625" style="3" customWidth="1"/>
    <col min="6404" max="6404" width="14.42578125" style="3" customWidth="1"/>
    <col min="6405" max="6405" width="16.5703125" style="3" customWidth="1"/>
    <col min="6406" max="6655" width="9.140625" style="3"/>
    <col min="6656" max="6656" width="9.85546875" style="3" customWidth="1"/>
    <col min="6657" max="6657" width="31" style="3" customWidth="1"/>
    <col min="6658" max="6658" width="8" style="3" customWidth="1"/>
    <col min="6659" max="6659" width="12.28515625" style="3" customWidth="1"/>
    <col min="6660" max="6660" width="14.42578125" style="3" customWidth="1"/>
    <col min="6661" max="6661" width="16.5703125" style="3" customWidth="1"/>
    <col min="6662" max="6911" width="9.140625" style="3"/>
    <col min="6912" max="6912" width="9.85546875" style="3" customWidth="1"/>
    <col min="6913" max="6913" width="31" style="3" customWidth="1"/>
    <col min="6914" max="6914" width="8" style="3" customWidth="1"/>
    <col min="6915" max="6915" width="12.28515625" style="3" customWidth="1"/>
    <col min="6916" max="6916" width="14.42578125" style="3" customWidth="1"/>
    <col min="6917" max="6917" width="16.5703125" style="3" customWidth="1"/>
    <col min="6918" max="7167" width="9.140625" style="3"/>
    <col min="7168" max="7168" width="9.85546875" style="3" customWidth="1"/>
    <col min="7169" max="7169" width="31" style="3" customWidth="1"/>
    <col min="7170" max="7170" width="8" style="3" customWidth="1"/>
    <col min="7171" max="7171" width="12.28515625" style="3" customWidth="1"/>
    <col min="7172" max="7172" width="14.42578125" style="3" customWidth="1"/>
    <col min="7173" max="7173" width="16.5703125" style="3" customWidth="1"/>
    <col min="7174" max="7423" width="9.140625" style="3"/>
    <col min="7424" max="7424" width="9.85546875" style="3" customWidth="1"/>
    <col min="7425" max="7425" width="31" style="3" customWidth="1"/>
    <col min="7426" max="7426" width="8" style="3" customWidth="1"/>
    <col min="7427" max="7427" width="12.28515625" style="3" customWidth="1"/>
    <col min="7428" max="7428" width="14.42578125" style="3" customWidth="1"/>
    <col min="7429" max="7429" width="16.5703125" style="3" customWidth="1"/>
    <col min="7430" max="7679" width="9.140625" style="3"/>
    <col min="7680" max="7680" width="9.85546875" style="3" customWidth="1"/>
    <col min="7681" max="7681" width="31" style="3" customWidth="1"/>
    <col min="7682" max="7682" width="8" style="3" customWidth="1"/>
    <col min="7683" max="7683" width="12.28515625" style="3" customWidth="1"/>
    <col min="7684" max="7684" width="14.42578125" style="3" customWidth="1"/>
    <col min="7685" max="7685" width="16.5703125" style="3" customWidth="1"/>
    <col min="7686" max="7935" width="9.140625" style="3"/>
    <col min="7936" max="7936" width="9.85546875" style="3" customWidth="1"/>
    <col min="7937" max="7937" width="31" style="3" customWidth="1"/>
    <col min="7938" max="7938" width="8" style="3" customWidth="1"/>
    <col min="7939" max="7939" width="12.28515625" style="3" customWidth="1"/>
    <col min="7940" max="7940" width="14.42578125" style="3" customWidth="1"/>
    <col min="7941" max="7941" width="16.5703125" style="3" customWidth="1"/>
    <col min="7942" max="8191" width="9.140625" style="3"/>
    <col min="8192" max="8192" width="9.85546875" style="3" customWidth="1"/>
    <col min="8193" max="8193" width="31" style="3" customWidth="1"/>
    <col min="8194" max="8194" width="8" style="3" customWidth="1"/>
    <col min="8195" max="8195" width="12.28515625" style="3" customWidth="1"/>
    <col min="8196" max="8196" width="14.42578125" style="3" customWidth="1"/>
    <col min="8197" max="8197" width="16.5703125" style="3" customWidth="1"/>
    <col min="8198" max="8447" width="9.140625" style="3"/>
    <col min="8448" max="8448" width="9.85546875" style="3" customWidth="1"/>
    <col min="8449" max="8449" width="31" style="3" customWidth="1"/>
    <col min="8450" max="8450" width="8" style="3" customWidth="1"/>
    <col min="8451" max="8451" width="12.28515625" style="3" customWidth="1"/>
    <col min="8452" max="8452" width="14.42578125" style="3" customWidth="1"/>
    <col min="8453" max="8453" width="16.5703125" style="3" customWidth="1"/>
    <col min="8454" max="8703" width="9.140625" style="3"/>
    <col min="8704" max="8704" width="9.85546875" style="3" customWidth="1"/>
    <col min="8705" max="8705" width="31" style="3" customWidth="1"/>
    <col min="8706" max="8706" width="8" style="3" customWidth="1"/>
    <col min="8707" max="8707" width="12.28515625" style="3" customWidth="1"/>
    <col min="8708" max="8708" width="14.42578125" style="3" customWidth="1"/>
    <col min="8709" max="8709" width="16.5703125" style="3" customWidth="1"/>
    <col min="8710" max="8959" width="9.140625" style="3"/>
    <col min="8960" max="8960" width="9.85546875" style="3" customWidth="1"/>
    <col min="8961" max="8961" width="31" style="3" customWidth="1"/>
    <col min="8962" max="8962" width="8" style="3" customWidth="1"/>
    <col min="8963" max="8963" width="12.28515625" style="3" customWidth="1"/>
    <col min="8964" max="8964" width="14.42578125" style="3" customWidth="1"/>
    <col min="8965" max="8965" width="16.5703125" style="3" customWidth="1"/>
    <col min="8966" max="9215" width="9.140625" style="3"/>
    <col min="9216" max="9216" width="9.85546875" style="3" customWidth="1"/>
    <col min="9217" max="9217" width="31" style="3" customWidth="1"/>
    <col min="9218" max="9218" width="8" style="3" customWidth="1"/>
    <col min="9219" max="9219" width="12.28515625" style="3" customWidth="1"/>
    <col min="9220" max="9220" width="14.42578125" style="3" customWidth="1"/>
    <col min="9221" max="9221" width="16.5703125" style="3" customWidth="1"/>
    <col min="9222" max="9471" width="9.140625" style="3"/>
    <col min="9472" max="9472" width="9.85546875" style="3" customWidth="1"/>
    <col min="9473" max="9473" width="31" style="3" customWidth="1"/>
    <col min="9474" max="9474" width="8" style="3" customWidth="1"/>
    <col min="9475" max="9475" width="12.28515625" style="3" customWidth="1"/>
    <col min="9476" max="9476" width="14.42578125" style="3" customWidth="1"/>
    <col min="9477" max="9477" width="16.5703125" style="3" customWidth="1"/>
    <col min="9478" max="9727" width="9.140625" style="3"/>
    <col min="9728" max="9728" width="9.85546875" style="3" customWidth="1"/>
    <col min="9729" max="9729" width="31" style="3" customWidth="1"/>
    <col min="9730" max="9730" width="8" style="3" customWidth="1"/>
    <col min="9731" max="9731" width="12.28515625" style="3" customWidth="1"/>
    <col min="9732" max="9732" width="14.42578125" style="3" customWidth="1"/>
    <col min="9733" max="9733" width="16.5703125" style="3" customWidth="1"/>
    <col min="9734" max="9983" width="9.140625" style="3"/>
    <col min="9984" max="9984" width="9.85546875" style="3" customWidth="1"/>
    <col min="9985" max="9985" width="31" style="3" customWidth="1"/>
    <col min="9986" max="9986" width="8" style="3" customWidth="1"/>
    <col min="9987" max="9987" width="12.28515625" style="3" customWidth="1"/>
    <col min="9988" max="9988" width="14.42578125" style="3" customWidth="1"/>
    <col min="9989" max="9989" width="16.5703125" style="3" customWidth="1"/>
    <col min="9990" max="10239" width="9.140625" style="3"/>
    <col min="10240" max="10240" width="9.85546875" style="3" customWidth="1"/>
    <col min="10241" max="10241" width="31" style="3" customWidth="1"/>
    <col min="10242" max="10242" width="8" style="3" customWidth="1"/>
    <col min="10243" max="10243" width="12.28515625" style="3" customWidth="1"/>
    <col min="10244" max="10244" width="14.42578125" style="3" customWidth="1"/>
    <col min="10245" max="10245" width="16.5703125" style="3" customWidth="1"/>
    <col min="10246" max="10495" width="9.140625" style="3"/>
    <col min="10496" max="10496" width="9.85546875" style="3" customWidth="1"/>
    <col min="10497" max="10497" width="31" style="3" customWidth="1"/>
    <col min="10498" max="10498" width="8" style="3" customWidth="1"/>
    <col min="10499" max="10499" width="12.28515625" style="3" customWidth="1"/>
    <col min="10500" max="10500" width="14.42578125" style="3" customWidth="1"/>
    <col min="10501" max="10501" width="16.5703125" style="3" customWidth="1"/>
    <col min="10502" max="10751" width="9.140625" style="3"/>
    <col min="10752" max="10752" width="9.85546875" style="3" customWidth="1"/>
    <col min="10753" max="10753" width="31" style="3" customWidth="1"/>
    <col min="10754" max="10754" width="8" style="3" customWidth="1"/>
    <col min="10755" max="10755" width="12.28515625" style="3" customWidth="1"/>
    <col min="10756" max="10756" width="14.42578125" style="3" customWidth="1"/>
    <col min="10757" max="10757" width="16.5703125" style="3" customWidth="1"/>
    <col min="10758" max="11007" width="9.140625" style="3"/>
    <col min="11008" max="11008" width="9.85546875" style="3" customWidth="1"/>
    <col min="11009" max="11009" width="31" style="3" customWidth="1"/>
    <col min="11010" max="11010" width="8" style="3" customWidth="1"/>
    <col min="11011" max="11011" width="12.28515625" style="3" customWidth="1"/>
    <col min="11012" max="11012" width="14.42578125" style="3" customWidth="1"/>
    <col min="11013" max="11013" width="16.5703125" style="3" customWidth="1"/>
    <col min="11014" max="11263" width="9.140625" style="3"/>
    <col min="11264" max="11264" width="9.85546875" style="3" customWidth="1"/>
    <col min="11265" max="11265" width="31" style="3" customWidth="1"/>
    <col min="11266" max="11266" width="8" style="3" customWidth="1"/>
    <col min="11267" max="11267" width="12.28515625" style="3" customWidth="1"/>
    <col min="11268" max="11268" width="14.42578125" style="3" customWidth="1"/>
    <col min="11269" max="11269" width="16.5703125" style="3" customWidth="1"/>
    <col min="11270" max="11519" width="9.140625" style="3"/>
    <col min="11520" max="11520" width="9.85546875" style="3" customWidth="1"/>
    <col min="11521" max="11521" width="31" style="3" customWidth="1"/>
    <col min="11522" max="11522" width="8" style="3" customWidth="1"/>
    <col min="11523" max="11523" width="12.28515625" style="3" customWidth="1"/>
    <col min="11524" max="11524" width="14.42578125" style="3" customWidth="1"/>
    <col min="11525" max="11525" width="16.5703125" style="3" customWidth="1"/>
    <col min="11526" max="11775" width="9.140625" style="3"/>
    <col min="11776" max="11776" width="9.85546875" style="3" customWidth="1"/>
    <col min="11777" max="11777" width="31" style="3" customWidth="1"/>
    <col min="11778" max="11778" width="8" style="3" customWidth="1"/>
    <col min="11779" max="11779" width="12.28515625" style="3" customWidth="1"/>
    <col min="11780" max="11780" width="14.42578125" style="3" customWidth="1"/>
    <col min="11781" max="11781" width="16.5703125" style="3" customWidth="1"/>
    <col min="11782" max="12031" width="9.140625" style="3"/>
    <col min="12032" max="12032" width="9.85546875" style="3" customWidth="1"/>
    <col min="12033" max="12033" width="31" style="3" customWidth="1"/>
    <col min="12034" max="12034" width="8" style="3" customWidth="1"/>
    <col min="12035" max="12035" width="12.28515625" style="3" customWidth="1"/>
    <col min="12036" max="12036" width="14.42578125" style="3" customWidth="1"/>
    <col min="12037" max="12037" width="16.5703125" style="3" customWidth="1"/>
    <col min="12038" max="12287" width="9.140625" style="3"/>
    <col min="12288" max="12288" width="9.85546875" style="3" customWidth="1"/>
    <col min="12289" max="12289" width="31" style="3" customWidth="1"/>
    <col min="12290" max="12290" width="8" style="3" customWidth="1"/>
    <col min="12291" max="12291" width="12.28515625" style="3" customWidth="1"/>
    <col min="12292" max="12292" width="14.42578125" style="3" customWidth="1"/>
    <col min="12293" max="12293" width="16.5703125" style="3" customWidth="1"/>
    <col min="12294" max="12543" width="9.140625" style="3"/>
    <col min="12544" max="12544" width="9.85546875" style="3" customWidth="1"/>
    <col min="12545" max="12545" width="31" style="3" customWidth="1"/>
    <col min="12546" max="12546" width="8" style="3" customWidth="1"/>
    <col min="12547" max="12547" width="12.28515625" style="3" customWidth="1"/>
    <col min="12548" max="12548" width="14.42578125" style="3" customWidth="1"/>
    <col min="12549" max="12549" width="16.5703125" style="3" customWidth="1"/>
    <col min="12550" max="12799" width="9.140625" style="3"/>
    <col min="12800" max="12800" width="9.85546875" style="3" customWidth="1"/>
    <col min="12801" max="12801" width="31" style="3" customWidth="1"/>
    <col min="12802" max="12802" width="8" style="3" customWidth="1"/>
    <col min="12803" max="12803" width="12.28515625" style="3" customWidth="1"/>
    <col min="12804" max="12804" width="14.42578125" style="3" customWidth="1"/>
    <col min="12805" max="12805" width="16.5703125" style="3" customWidth="1"/>
    <col min="12806" max="13055" width="9.140625" style="3"/>
    <col min="13056" max="13056" width="9.85546875" style="3" customWidth="1"/>
    <col min="13057" max="13057" width="31" style="3" customWidth="1"/>
    <col min="13058" max="13058" width="8" style="3" customWidth="1"/>
    <col min="13059" max="13059" width="12.28515625" style="3" customWidth="1"/>
    <col min="13060" max="13060" width="14.42578125" style="3" customWidth="1"/>
    <col min="13061" max="13061" width="16.5703125" style="3" customWidth="1"/>
    <col min="13062" max="13311" width="9.140625" style="3"/>
    <col min="13312" max="13312" width="9.85546875" style="3" customWidth="1"/>
    <col min="13313" max="13313" width="31" style="3" customWidth="1"/>
    <col min="13314" max="13314" width="8" style="3" customWidth="1"/>
    <col min="13315" max="13315" width="12.28515625" style="3" customWidth="1"/>
    <col min="13316" max="13316" width="14.42578125" style="3" customWidth="1"/>
    <col min="13317" max="13317" width="16.5703125" style="3" customWidth="1"/>
    <col min="13318" max="13567" width="9.140625" style="3"/>
    <col min="13568" max="13568" width="9.85546875" style="3" customWidth="1"/>
    <col min="13569" max="13569" width="31" style="3" customWidth="1"/>
    <col min="13570" max="13570" width="8" style="3" customWidth="1"/>
    <col min="13571" max="13571" width="12.28515625" style="3" customWidth="1"/>
    <col min="13572" max="13572" width="14.42578125" style="3" customWidth="1"/>
    <col min="13573" max="13573" width="16.5703125" style="3" customWidth="1"/>
    <col min="13574" max="13823" width="9.140625" style="3"/>
    <col min="13824" max="13824" width="9.85546875" style="3" customWidth="1"/>
    <col min="13825" max="13825" width="31" style="3" customWidth="1"/>
    <col min="13826" max="13826" width="8" style="3" customWidth="1"/>
    <col min="13827" max="13827" width="12.28515625" style="3" customWidth="1"/>
    <col min="13828" max="13828" width="14.42578125" style="3" customWidth="1"/>
    <col min="13829" max="13829" width="16.5703125" style="3" customWidth="1"/>
    <col min="13830" max="14079" width="9.140625" style="3"/>
    <col min="14080" max="14080" width="9.85546875" style="3" customWidth="1"/>
    <col min="14081" max="14081" width="31" style="3" customWidth="1"/>
    <col min="14082" max="14082" width="8" style="3" customWidth="1"/>
    <col min="14083" max="14083" width="12.28515625" style="3" customWidth="1"/>
    <col min="14084" max="14084" width="14.42578125" style="3" customWidth="1"/>
    <col min="14085" max="14085" width="16.5703125" style="3" customWidth="1"/>
    <col min="14086" max="14335" width="9.140625" style="3"/>
    <col min="14336" max="14336" width="9.85546875" style="3" customWidth="1"/>
    <col min="14337" max="14337" width="31" style="3" customWidth="1"/>
    <col min="14338" max="14338" width="8" style="3" customWidth="1"/>
    <col min="14339" max="14339" width="12.28515625" style="3" customWidth="1"/>
    <col min="14340" max="14340" width="14.42578125" style="3" customWidth="1"/>
    <col min="14341" max="14341" width="16.5703125" style="3" customWidth="1"/>
    <col min="14342" max="14591" width="9.140625" style="3"/>
    <col min="14592" max="14592" width="9.85546875" style="3" customWidth="1"/>
    <col min="14593" max="14593" width="31" style="3" customWidth="1"/>
    <col min="14594" max="14594" width="8" style="3" customWidth="1"/>
    <col min="14595" max="14595" width="12.28515625" style="3" customWidth="1"/>
    <col min="14596" max="14596" width="14.42578125" style="3" customWidth="1"/>
    <col min="14597" max="14597" width="16.5703125" style="3" customWidth="1"/>
    <col min="14598" max="14847" width="9.140625" style="3"/>
    <col min="14848" max="14848" width="9.85546875" style="3" customWidth="1"/>
    <col min="14849" max="14849" width="31" style="3" customWidth="1"/>
    <col min="14850" max="14850" width="8" style="3" customWidth="1"/>
    <col min="14851" max="14851" width="12.28515625" style="3" customWidth="1"/>
    <col min="14852" max="14852" width="14.42578125" style="3" customWidth="1"/>
    <col min="14853" max="14853" width="16.5703125" style="3" customWidth="1"/>
    <col min="14854" max="15103" width="9.140625" style="3"/>
    <col min="15104" max="15104" width="9.85546875" style="3" customWidth="1"/>
    <col min="15105" max="15105" width="31" style="3" customWidth="1"/>
    <col min="15106" max="15106" width="8" style="3" customWidth="1"/>
    <col min="15107" max="15107" width="12.28515625" style="3" customWidth="1"/>
    <col min="15108" max="15108" width="14.42578125" style="3" customWidth="1"/>
    <col min="15109" max="15109" width="16.5703125" style="3" customWidth="1"/>
    <col min="15110" max="15359" width="9.140625" style="3"/>
    <col min="15360" max="15360" width="9.85546875" style="3" customWidth="1"/>
    <col min="15361" max="15361" width="31" style="3" customWidth="1"/>
    <col min="15362" max="15362" width="8" style="3" customWidth="1"/>
    <col min="15363" max="15363" width="12.28515625" style="3" customWidth="1"/>
    <col min="15364" max="15364" width="14.42578125" style="3" customWidth="1"/>
    <col min="15365" max="15365" width="16.5703125" style="3" customWidth="1"/>
    <col min="15366" max="15615" width="9.140625" style="3"/>
    <col min="15616" max="15616" width="9.85546875" style="3" customWidth="1"/>
    <col min="15617" max="15617" width="31" style="3" customWidth="1"/>
    <col min="15618" max="15618" width="8" style="3" customWidth="1"/>
    <col min="15619" max="15619" width="12.28515625" style="3" customWidth="1"/>
    <col min="15620" max="15620" width="14.42578125" style="3" customWidth="1"/>
    <col min="15621" max="15621" width="16.5703125" style="3" customWidth="1"/>
    <col min="15622" max="15871" width="9.140625" style="3"/>
    <col min="15872" max="15872" width="9.85546875" style="3" customWidth="1"/>
    <col min="15873" max="15873" width="31" style="3" customWidth="1"/>
    <col min="15874" max="15874" width="8" style="3" customWidth="1"/>
    <col min="15875" max="15875" width="12.28515625" style="3" customWidth="1"/>
    <col min="15876" max="15876" width="14.42578125" style="3" customWidth="1"/>
    <col min="15877" max="15877" width="16.5703125" style="3" customWidth="1"/>
    <col min="15878" max="16127" width="9.140625" style="3"/>
    <col min="16128" max="16128" width="9.85546875" style="3" customWidth="1"/>
    <col min="16129" max="16129" width="31" style="3" customWidth="1"/>
    <col min="16130" max="16130" width="8" style="3" customWidth="1"/>
    <col min="16131" max="16131" width="12.28515625" style="3" customWidth="1"/>
    <col min="16132" max="16132" width="14.42578125" style="3" customWidth="1"/>
    <col min="16133" max="16133" width="16.5703125" style="3" customWidth="1"/>
    <col min="16134" max="16384" width="9.140625" style="3"/>
  </cols>
  <sheetData>
    <row r="1" spans="1:247" s="2" customFormat="1" ht="15.75">
      <c r="A1" s="272" t="s">
        <v>11</v>
      </c>
      <c r="B1" s="272"/>
      <c r="C1" s="273" t="s">
        <v>1</v>
      </c>
      <c r="D1" s="273"/>
      <c r="E1" s="273"/>
      <c r="F1" s="273"/>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row>
    <row r="2" spans="1:247" s="2" customFormat="1" ht="15.75">
      <c r="A2" s="272"/>
      <c r="B2" s="272"/>
      <c r="C2" s="273" t="s">
        <v>13</v>
      </c>
      <c r="D2" s="273"/>
      <c r="E2" s="273"/>
      <c r="F2" s="273"/>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row>
    <row r="3" spans="1:247" s="2" customFormat="1" ht="15.75">
      <c r="A3" s="157"/>
      <c r="B3" s="157"/>
      <c r="C3" s="158"/>
      <c r="D3" s="158"/>
      <c r="E3" s="158"/>
      <c r="F3" s="158"/>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row>
    <row r="4" spans="1:247" ht="21.75">
      <c r="A4" s="274" t="s">
        <v>14</v>
      </c>
      <c r="B4" s="274"/>
      <c r="C4" s="274"/>
      <c r="D4" s="274"/>
      <c r="E4" s="274"/>
      <c r="F4" s="274"/>
    </row>
    <row r="5" spans="1:247" ht="31.5" customHeight="1">
      <c r="A5" s="270" t="str">
        <f>'q toán'!A3:H3</f>
        <v xml:space="preserve">Dự án:Xử lý lỗ vỡ sông Đa Độ khu vực xã Kiến Hưng từ K43+487 ĐÊBS K43+715 </v>
      </c>
      <c r="B5" s="271"/>
      <c r="C5" s="271"/>
      <c r="D5" s="271"/>
      <c r="E5" s="271"/>
      <c r="F5" s="271"/>
    </row>
    <row r="6" spans="1:247" ht="19.5" customHeight="1">
      <c r="A6" s="270" t="str">
        <f>'q toán'!A4:H4</f>
        <v>Hạng mục:Cung cấp  cọc BTCT 200*200</v>
      </c>
      <c r="B6" s="271"/>
      <c r="C6" s="271"/>
      <c r="D6" s="271"/>
      <c r="E6" s="271"/>
      <c r="F6" s="271"/>
    </row>
    <row r="7" spans="1:247" ht="19.5" customHeight="1">
      <c r="A7" s="270" t="str">
        <f>'q toán'!A5:H5</f>
        <v>Địa điểm: An Dương, Hải Phòng</v>
      </c>
      <c r="B7" s="271"/>
      <c r="C7" s="271"/>
      <c r="D7" s="271"/>
      <c r="E7" s="271"/>
      <c r="F7" s="271"/>
    </row>
    <row r="8" spans="1:247" ht="14.25" customHeight="1">
      <c r="A8" s="5"/>
      <c r="B8" s="5"/>
      <c r="C8" s="5"/>
      <c r="D8" s="128"/>
      <c r="E8" s="128"/>
      <c r="F8" s="128"/>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row>
    <row r="9" spans="1:247" ht="16.5">
      <c r="A9" s="6" t="str">
        <f>"Hôm nay, ngày     tháng      năm 2026, tại văn phòng "&amp;TT!C8</f>
        <v>Hôm nay, ngày     tháng      năm 2026, tại văn phòng Công ty TNHH Thương mại Mai Hoan</v>
      </c>
      <c r="B9" s="7"/>
      <c r="C9" s="7"/>
      <c r="D9" s="129"/>
      <c r="E9" s="129"/>
      <c r="F9" s="129"/>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row>
    <row r="10" spans="1:247" ht="16.5">
      <c r="A10" s="9" t="s">
        <v>15</v>
      </c>
      <c r="B10" s="10"/>
      <c r="C10" s="10"/>
      <c r="D10" s="130"/>
      <c r="E10" s="130"/>
      <c r="F10" s="131"/>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row>
    <row r="11" spans="1:247" ht="20.25" customHeight="1">
      <c r="A11" s="11" t="s">
        <v>16</v>
      </c>
      <c r="B11" s="31" t="str">
        <f>UPPER(TT!C15)</f>
        <v>CÔNG TY TNHH XÂY DỰNG ĐỊNH SƠN</v>
      </c>
      <c r="C11" s="10"/>
      <c r="D11" s="132"/>
      <c r="E11" s="132"/>
      <c r="F11" s="131"/>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row>
    <row r="12" spans="1:247" ht="20.25" customHeight="1">
      <c r="A12" s="9" t="s">
        <v>17</v>
      </c>
      <c r="B12" s="24" t="str">
        <f>TT!C20</f>
        <v>Ông Nguyễn Sĩ Sơn</v>
      </c>
      <c r="C12" s="13" t="s">
        <v>18</v>
      </c>
      <c r="D12" s="132"/>
      <c r="E12" s="132"/>
      <c r="F12" s="131"/>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row>
    <row r="13" spans="1:247" ht="13.5" customHeight="1">
      <c r="A13" s="10" t="s">
        <v>19</v>
      </c>
      <c r="B13" s="9"/>
      <c r="C13" s="10"/>
      <c r="D13" s="130"/>
      <c r="E13" s="130"/>
      <c r="F13" s="131"/>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row>
    <row r="14" spans="1:247" ht="20.25" customHeight="1">
      <c r="A14" s="14" t="s">
        <v>20</v>
      </c>
      <c r="B14" s="15" t="s">
        <v>11</v>
      </c>
      <c r="C14" s="10"/>
      <c r="D14" s="132"/>
      <c r="E14" s="132"/>
      <c r="F14" s="131"/>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row>
    <row r="15" spans="1:247" ht="20.25" customHeight="1">
      <c r="A15" s="9" t="s">
        <v>17</v>
      </c>
      <c r="B15" s="9" t="s">
        <v>21</v>
      </c>
      <c r="C15" s="9" t="s">
        <v>22</v>
      </c>
      <c r="D15" s="132"/>
      <c r="E15" s="132"/>
      <c r="F15" s="132"/>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row>
    <row r="16" spans="1:247" ht="20.25" customHeight="1">
      <c r="A16" s="14"/>
      <c r="B16" s="16"/>
      <c r="C16" s="17"/>
      <c r="D16" s="133"/>
      <c r="E16" s="133"/>
      <c r="F16" s="133"/>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row>
    <row r="17" spans="1:247" s="4" customFormat="1" ht="26.25" customHeight="1">
      <c r="A17" s="160" t="s">
        <v>23</v>
      </c>
      <c r="B17" s="148" t="s">
        <v>24</v>
      </c>
      <c r="C17" s="148" t="s">
        <v>25</v>
      </c>
      <c r="D17" s="161" t="s">
        <v>27</v>
      </c>
      <c r="E17" s="148" t="s">
        <v>117</v>
      </c>
      <c r="F17" s="162" t="s">
        <v>49</v>
      </c>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row>
    <row r="18" spans="1:247" s="4" customFormat="1" ht="38.25" customHeight="1">
      <c r="A18" s="163">
        <v>1</v>
      </c>
      <c r="B18" s="164" t="s">
        <v>118</v>
      </c>
      <c r="C18" s="182" t="s">
        <v>119</v>
      </c>
      <c r="D18" s="139" t="s">
        <v>120</v>
      </c>
      <c r="E18" s="165"/>
      <c r="F18" s="166"/>
    </row>
    <row r="19" spans="1:247" s="4" customFormat="1" ht="38.25" customHeight="1">
      <c r="A19" s="186">
        <v>2</v>
      </c>
      <c r="B19" s="167" t="s">
        <v>146</v>
      </c>
      <c r="C19" s="183" t="s">
        <v>119</v>
      </c>
      <c r="D19" s="140" t="s">
        <v>121</v>
      </c>
      <c r="E19" s="168">
        <f>E21+E20</f>
        <v>94245120</v>
      </c>
      <c r="F19" s="169" t="s">
        <v>147</v>
      </c>
      <c r="G19" s="170"/>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0"/>
      <c r="BA19" s="170"/>
      <c r="BB19" s="170"/>
      <c r="BC19" s="170"/>
      <c r="BD19" s="170"/>
      <c r="BE19" s="170"/>
      <c r="BF19" s="170"/>
      <c r="BG19" s="170"/>
      <c r="BH19" s="170"/>
      <c r="BI19" s="170"/>
      <c r="BJ19" s="170"/>
      <c r="BK19" s="170"/>
      <c r="BL19" s="170"/>
      <c r="BM19" s="170"/>
      <c r="BN19" s="170"/>
      <c r="BO19" s="170"/>
      <c r="BP19" s="170"/>
      <c r="BQ19" s="170"/>
      <c r="BR19" s="170"/>
      <c r="BS19" s="170"/>
      <c r="BT19" s="170"/>
      <c r="BU19" s="170"/>
      <c r="BV19" s="170"/>
      <c r="BW19" s="170"/>
      <c r="BX19" s="170"/>
      <c r="BY19" s="170"/>
      <c r="BZ19" s="170"/>
      <c r="CA19" s="170"/>
      <c r="CB19" s="170"/>
      <c r="CC19" s="170"/>
      <c r="CD19" s="170"/>
      <c r="CE19" s="170"/>
      <c r="CF19" s="170"/>
      <c r="CG19" s="170"/>
      <c r="CH19" s="170"/>
      <c r="CI19" s="170"/>
      <c r="CJ19" s="170"/>
      <c r="CK19" s="170"/>
      <c r="CL19" s="170"/>
      <c r="CM19" s="170"/>
      <c r="CN19" s="170"/>
      <c r="CO19" s="170"/>
      <c r="CP19" s="170"/>
      <c r="CQ19" s="170"/>
      <c r="CR19" s="170"/>
      <c r="CS19" s="170"/>
      <c r="CT19" s="170"/>
      <c r="CU19" s="170"/>
      <c r="CV19" s="170"/>
      <c r="CW19" s="170"/>
      <c r="CX19" s="170"/>
      <c r="CY19" s="170"/>
      <c r="CZ19" s="170"/>
      <c r="DA19" s="170"/>
      <c r="DB19" s="170"/>
      <c r="DC19" s="170"/>
      <c r="DD19" s="170"/>
      <c r="DE19" s="170"/>
      <c r="DF19" s="170"/>
      <c r="DG19" s="170"/>
      <c r="DH19" s="170"/>
      <c r="DI19" s="170"/>
      <c r="DJ19" s="170"/>
      <c r="DK19" s="170"/>
      <c r="DL19" s="170"/>
      <c r="DM19" s="170"/>
      <c r="DN19" s="170"/>
      <c r="DO19" s="170"/>
      <c r="DP19" s="170"/>
      <c r="DQ19" s="170"/>
      <c r="DR19" s="170"/>
      <c r="DS19" s="170"/>
      <c r="DT19" s="170"/>
      <c r="DU19" s="170"/>
      <c r="DV19" s="170"/>
      <c r="DW19" s="170"/>
      <c r="DX19" s="170"/>
      <c r="DY19" s="170"/>
      <c r="DZ19" s="170"/>
      <c r="EA19" s="170"/>
      <c r="EB19" s="170"/>
      <c r="EC19" s="170"/>
      <c r="ED19" s="170"/>
      <c r="EE19" s="170"/>
      <c r="EF19" s="170"/>
      <c r="EG19" s="170"/>
      <c r="EH19" s="170"/>
      <c r="EI19" s="170"/>
      <c r="EJ19" s="170"/>
      <c r="EK19" s="170"/>
      <c r="EL19" s="170"/>
      <c r="EM19" s="170"/>
      <c r="EN19" s="170"/>
      <c r="EO19" s="170"/>
      <c r="EP19" s="170"/>
      <c r="EQ19" s="170"/>
      <c r="ER19" s="170"/>
      <c r="ES19" s="170"/>
      <c r="ET19" s="170"/>
      <c r="EU19" s="170"/>
      <c r="EV19" s="170"/>
      <c r="EW19" s="170"/>
      <c r="EX19" s="170"/>
      <c r="EY19" s="170"/>
      <c r="EZ19" s="170"/>
      <c r="FA19" s="170"/>
      <c r="FB19" s="170"/>
      <c r="FC19" s="170"/>
      <c r="FD19" s="170"/>
      <c r="FE19" s="170"/>
      <c r="FF19" s="170"/>
      <c r="FG19" s="170"/>
      <c r="FH19" s="170"/>
      <c r="FI19" s="170"/>
      <c r="FJ19" s="170"/>
      <c r="FK19" s="170"/>
      <c r="FL19" s="170"/>
      <c r="FM19" s="170"/>
      <c r="FN19" s="170"/>
      <c r="FO19" s="170"/>
      <c r="FP19" s="170"/>
      <c r="FQ19" s="170"/>
      <c r="FR19" s="170"/>
      <c r="FS19" s="170"/>
      <c r="FT19" s="170"/>
      <c r="FU19" s="170"/>
      <c r="FV19" s="170"/>
      <c r="FW19" s="170"/>
      <c r="FX19" s="170"/>
      <c r="FY19" s="170"/>
      <c r="FZ19" s="170"/>
      <c r="GA19" s="170"/>
      <c r="GB19" s="170"/>
      <c r="GC19" s="170"/>
      <c r="GD19" s="170"/>
      <c r="GE19" s="170"/>
      <c r="GF19" s="170"/>
      <c r="GG19" s="170"/>
      <c r="GH19" s="170"/>
      <c r="GI19" s="170"/>
      <c r="GJ19" s="170"/>
      <c r="GK19" s="170"/>
      <c r="GL19" s="170"/>
      <c r="GM19" s="170"/>
      <c r="GN19" s="170"/>
      <c r="GO19" s="170"/>
      <c r="GP19" s="170"/>
      <c r="GQ19" s="170"/>
      <c r="GR19" s="170"/>
      <c r="GS19" s="170"/>
      <c r="GT19" s="170"/>
      <c r="GU19" s="170"/>
      <c r="GV19" s="170"/>
      <c r="GW19" s="170"/>
      <c r="GX19" s="170"/>
      <c r="GY19" s="170"/>
      <c r="GZ19" s="170"/>
      <c r="HA19" s="170"/>
      <c r="HB19" s="170"/>
      <c r="HC19" s="170"/>
      <c r="HD19" s="170"/>
      <c r="HE19" s="170"/>
      <c r="HF19" s="170"/>
      <c r="HG19" s="170"/>
      <c r="HH19" s="170"/>
      <c r="HI19" s="170"/>
      <c r="HJ19" s="170"/>
      <c r="HK19" s="170"/>
      <c r="HL19" s="170"/>
      <c r="HM19" s="170"/>
      <c r="HN19" s="170"/>
      <c r="HO19" s="170"/>
      <c r="HP19" s="170"/>
      <c r="HQ19" s="170"/>
      <c r="HR19" s="170"/>
      <c r="HS19" s="170"/>
      <c r="HT19" s="170"/>
      <c r="HU19" s="170"/>
      <c r="HV19" s="170"/>
      <c r="HW19" s="170"/>
      <c r="HX19" s="170"/>
      <c r="HY19" s="170"/>
      <c r="HZ19" s="170"/>
      <c r="IA19" s="170"/>
      <c r="IB19" s="170"/>
      <c r="IC19" s="170"/>
      <c r="ID19" s="170"/>
      <c r="IE19" s="170"/>
      <c r="IF19" s="170"/>
      <c r="IG19" s="170"/>
      <c r="IH19" s="170"/>
      <c r="II19" s="170"/>
      <c r="IJ19" s="170"/>
      <c r="IK19" s="170"/>
      <c r="IL19" s="170"/>
      <c r="IM19" s="170"/>
    </row>
    <row r="20" spans="1:247" s="4" customFormat="1" ht="38.25" customHeight="1">
      <c r="A20" s="191" t="s">
        <v>143</v>
      </c>
      <c r="B20" s="171" t="s">
        <v>148</v>
      </c>
      <c r="C20" s="184" t="s">
        <v>119</v>
      </c>
      <c r="D20" s="141" t="s">
        <v>122</v>
      </c>
      <c r="E20" s="190">
        <f>'q toán'!J14</f>
        <v>0</v>
      </c>
      <c r="F20" s="169"/>
      <c r="G20" s="170"/>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c r="AY20" s="170"/>
      <c r="AZ20" s="170"/>
      <c r="BA20" s="170"/>
      <c r="BB20" s="170"/>
      <c r="BC20" s="170"/>
      <c r="BD20" s="170"/>
      <c r="BE20" s="170"/>
      <c r="BF20" s="170"/>
      <c r="BG20" s="170"/>
      <c r="BH20" s="170"/>
      <c r="BI20" s="170"/>
      <c r="BJ20" s="170"/>
      <c r="BK20" s="170"/>
      <c r="BL20" s="170"/>
      <c r="BM20" s="170"/>
      <c r="BN20" s="170"/>
      <c r="BO20" s="170"/>
      <c r="BP20" s="170"/>
      <c r="BQ20" s="170"/>
      <c r="BR20" s="170"/>
      <c r="BS20" s="170"/>
      <c r="BT20" s="170"/>
      <c r="BU20" s="170"/>
      <c r="BV20" s="170"/>
      <c r="BW20" s="170"/>
      <c r="BX20" s="170"/>
      <c r="BY20" s="170"/>
      <c r="BZ20" s="170"/>
      <c r="CA20" s="170"/>
      <c r="CB20" s="170"/>
      <c r="CC20" s="170"/>
      <c r="CD20" s="170"/>
      <c r="CE20" s="170"/>
      <c r="CF20" s="170"/>
      <c r="CG20" s="170"/>
      <c r="CH20" s="170"/>
      <c r="CI20" s="170"/>
      <c r="CJ20" s="170"/>
      <c r="CK20" s="170"/>
      <c r="CL20" s="170"/>
      <c r="CM20" s="170"/>
      <c r="CN20" s="170"/>
      <c r="CO20" s="170"/>
      <c r="CP20" s="170"/>
      <c r="CQ20" s="170"/>
      <c r="CR20" s="170"/>
      <c r="CS20" s="170"/>
      <c r="CT20" s="170"/>
      <c r="CU20" s="170"/>
      <c r="CV20" s="170"/>
      <c r="CW20" s="170"/>
      <c r="CX20" s="170"/>
      <c r="CY20" s="170"/>
      <c r="CZ20" s="170"/>
      <c r="DA20" s="170"/>
      <c r="DB20" s="170"/>
      <c r="DC20" s="170"/>
      <c r="DD20" s="170"/>
      <c r="DE20" s="170"/>
      <c r="DF20" s="170"/>
      <c r="DG20" s="170"/>
      <c r="DH20" s="170"/>
      <c r="DI20" s="170"/>
      <c r="DJ20" s="170"/>
      <c r="DK20" s="170"/>
      <c r="DL20" s="170"/>
      <c r="DM20" s="170"/>
      <c r="DN20" s="170"/>
      <c r="DO20" s="170"/>
      <c r="DP20" s="170"/>
      <c r="DQ20" s="170"/>
      <c r="DR20" s="170"/>
      <c r="DS20" s="170"/>
      <c r="DT20" s="170"/>
      <c r="DU20" s="170"/>
      <c r="DV20" s="170"/>
      <c r="DW20" s="170"/>
      <c r="DX20" s="170"/>
      <c r="DY20" s="170"/>
      <c r="DZ20" s="170"/>
      <c r="EA20" s="170"/>
      <c r="EB20" s="170"/>
      <c r="EC20" s="170"/>
      <c r="ED20" s="170"/>
      <c r="EE20" s="170"/>
      <c r="EF20" s="170"/>
      <c r="EG20" s="170"/>
      <c r="EH20" s="170"/>
      <c r="EI20" s="170"/>
      <c r="EJ20" s="170"/>
      <c r="EK20" s="170"/>
      <c r="EL20" s="170"/>
      <c r="EM20" s="170"/>
      <c r="EN20" s="170"/>
      <c r="EO20" s="170"/>
      <c r="EP20" s="170"/>
      <c r="EQ20" s="170"/>
      <c r="ER20" s="170"/>
      <c r="ES20" s="170"/>
      <c r="ET20" s="170"/>
      <c r="EU20" s="170"/>
      <c r="EV20" s="170"/>
      <c r="EW20" s="170"/>
      <c r="EX20" s="170"/>
      <c r="EY20" s="170"/>
      <c r="EZ20" s="170"/>
      <c r="FA20" s="170"/>
      <c r="FB20" s="170"/>
      <c r="FC20" s="170"/>
      <c r="FD20" s="170"/>
      <c r="FE20" s="170"/>
      <c r="FF20" s="170"/>
      <c r="FG20" s="170"/>
      <c r="FH20" s="170"/>
      <c r="FI20" s="170"/>
      <c r="FJ20" s="170"/>
      <c r="FK20" s="170"/>
      <c r="FL20" s="170"/>
      <c r="FM20" s="170"/>
      <c r="FN20" s="170"/>
      <c r="FO20" s="170"/>
      <c r="FP20" s="170"/>
      <c r="FQ20" s="170"/>
      <c r="FR20" s="170"/>
      <c r="FS20" s="170"/>
      <c r="FT20" s="170"/>
      <c r="FU20" s="170"/>
      <c r="FV20" s="170"/>
      <c r="FW20" s="170"/>
      <c r="FX20" s="170"/>
      <c r="FY20" s="170"/>
      <c r="FZ20" s="170"/>
      <c r="GA20" s="170"/>
      <c r="GB20" s="170"/>
      <c r="GC20" s="170"/>
      <c r="GD20" s="170"/>
      <c r="GE20" s="170"/>
      <c r="GF20" s="170"/>
      <c r="GG20" s="170"/>
      <c r="GH20" s="170"/>
      <c r="GI20" s="170"/>
      <c r="GJ20" s="170"/>
      <c r="GK20" s="170"/>
      <c r="GL20" s="170"/>
      <c r="GM20" s="170"/>
      <c r="GN20" s="170"/>
      <c r="GO20" s="170"/>
      <c r="GP20" s="170"/>
      <c r="GQ20" s="170"/>
      <c r="GR20" s="170"/>
      <c r="GS20" s="170"/>
      <c r="GT20" s="170"/>
      <c r="GU20" s="170"/>
      <c r="GV20" s="170"/>
      <c r="GW20" s="170"/>
      <c r="GX20" s="170"/>
      <c r="GY20" s="170"/>
      <c r="GZ20" s="170"/>
      <c r="HA20" s="170"/>
      <c r="HB20" s="170"/>
      <c r="HC20" s="170"/>
      <c r="HD20" s="170"/>
      <c r="HE20" s="170"/>
      <c r="HF20" s="170"/>
      <c r="HG20" s="170"/>
      <c r="HH20" s="170"/>
      <c r="HI20" s="170"/>
      <c r="HJ20" s="170"/>
      <c r="HK20" s="170"/>
      <c r="HL20" s="170"/>
      <c r="HM20" s="170"/>
      <c r="HN20" s="170"/>
      <c r="HO20" s="170"/>
      <c r="HP20" s="170"/>
      <c r="HQ20" s="170"/>
      <c r="HR20" s="170"/>
      <c r="HS20" s="170"/>
      <c r="HT20" s="170"/>
      <c r="HU20" s="170"/>
      <c r="HV20" s="170"/>
      <c r="HW20" s="170"/>
      <c r="HX20" s="170"/>
      <c r="HY20" s="170"/>
      <c r="HZ20" s="170"/>
      <c r="IA20" s="170"/>
      <c r="IB20" s="170"/>
      <c r="IC20" s="170"/>
      <c r="ID20" s="170"/>
      <c r="IE20" s="170"/>
      <c r="IF20" s="170"/>
      <c r="IG20" s="170"/>
      <c r="IH20" s="170"/>
      <c r="II20" s="170"/>
      <c r="IJ20" s="170"/>
      <c r="IK20" s="170"/>
      <c r="IL20" s="170"/>
      <c r="IM20" s="170"/>
    </row>
    <row r="21" spans="1:247" s="4" customFormat="1" ht="38.25" customHeight="1">
      <c r="A21" s="191" t="s">
        <v>144</v>
      </c>
      <c r="B21" s="171" t="s">
        <v>149</v>
      </c>
      <c r="C21" s="184" t="s">
        <v>119</v>
      </c>
      <c r="D21" s="141" t="s">
        <v>123</v>
      </c>
      <c r="E21" s="190">
        <f>'q toán'!K14</f>
        <v>94245120</v>
      </c>
      <c r="F21" s="169"/>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c r="BW21" s="170"/>
      <c r="BX21" s="170"/>
      <c r="BY21" s="170"/>
      <c r="BZ21" s="170"/>
      <c r="CA21" s="170"/>
      <c r="CB21" s="170"/>
      <c r="CC21" s="170"/>
      <c r="CD21" s="170"/>
      <c r="CE21" s="170"/>
      <c r="CF21" s="170"/>
      <c r="CG21" s="170"/>
      <c r="CH21" s="170"/>
      <c r="CI21" s="170"/>
      <c r="CJ21" s="170"/>
      <c r="CK21" s="170"/>
      <c r="CL21" s="170"/>
      <c r="CM21" s="170"/>
      <c r="CN21" s="170"/>
      <c r="CO21" s="170"/>
      <c r="CP21" s="170"/>
      <c r="CQ21" s="170"/>
      <c r="CR21" s="170"/>
      <c r="CS21" s="170"/>
      <c r="CT21" s="170"/>
      <c r="CU21" s="170"/>
      <c r="CV21" s="170"/>
      <c r="CW21" s="170"/>
      <c r="CX21" s="170"/>
      <c r="CY21" s="170"/>
      <c r="CZ21" s="170"/>
      <c r="DA21" s="170"/>
      <c r="DB21" s="170"/>
      <c r="DC21" s="170"/>
      <c r="DD21" s="170"/>
      <c r="DE21" s="170"/>
      <c r="DF21" s="170"/>
      <c r="DG21" s="170"/>
      <c r="DH21" s="170"/>
      <c r="DI21" s="170"/>
      <c r="DJ21" s="170"/>
      <c r="DK21" s="170"/>
      <c r="DL21" s="170"/>
      <c r="DM21" s="170"/>
      <c r="DN21" s="170"/>
      <c r="DO21" s="170"/>
      <c r="DP21" s="170"/>
      <c r="DQ21" s="170"/>
      <c r="DR21" s="170"/>
      <c r="DS21" s="170"/>
      <c r="DT21" s="170"/>
      <c r="DU21" s="170"/>
      <c r="DV21" s="170"/>
      <c r="DW21" s="170"/>
      <c r="DX21" s="170"/>
      <c r="DY21" s="170"/>
      <c r="DZ21" s="170"/>
      <c r="EA21" s="170"/>
      <c r="EB21" s="170"/>
      <c r="EC21" s="170"/>
      <c r="ED21" s="170"/>
      <c r="EE21" s="170"/>
      <c r="EF21" s="170"/>
      <c r="EG21" s="170"/>
      <c r="EH21" s="170"/>
      <c r="EI21" s="170"/>
      <c r="EJ21" s="170"/>
      <c r="EK21" s="170"/>
      <c r="EL21" s="170"/>
      <c r="EM21" s="170"/>
      <c r="EN21" s="170"/>
      <c r="EO21" s="170"/>
      <c r="EP21" s="170"/>
      <c r="EQ21" s="170"/>
      <c r="ER21" s="170"/>
      <c r="ES21" s="170"/>
      <c r="ET21" s="170"/>
      <c r="EU21" s="170"/>
      <c r="EV21" s="170"/>
      <c r="EW21" s="170"/>
      <c r="EX21" s="170"/>
      <c r="EY21" s="170"/>
      <c r="EZ21" s="170"/>
      <c r="FA21" s="170"/>
      <c r="FB21" s="170"/>
      <c r="FC21" s="170"/>
      <c r="FD21" s="170"/>
      <c r="FE21" s="170"/>
      <c r="FF21" s="170"/>
      <c r="FG21" s="170"/>
      <c r="FH21" s="170"/>
      <c r="FI21" s="170"/>
      <c r="FJ21" s="170"/>
      <c r="FK21" s="170"/>
      <c r="FL21" s="170"/>
      <c r="FM21" s="170"/>
      <c r="FN21" s="170"/>
      <c r="FO21" s="170"/>
      <c r="FP21" s="170"/>
      <c r="FQ21" s="170"/>
      <c r="FR21" s="170"/>
      <c r="FS21" s="170"/>
      <c r="FT21" s="170"/>
      <c r="FU21" s="170"/>
      <c r="FV21" s="170"/>
      <c r="FW21" s="170"/>
      <c r="FX21" s="170"/>
      <c r="FY21" s="170"/>
      <c r="FZ21" s="170"/>
      <c r="GA21" s="170"/>
      <c r="GB21" s="170"/>
      <c r="GC21" s="170"/>
      <c r="GD21" s="170"/>
      <c r="GE21" s="170"/>
      <c r="GF21" s="170"/>
      <c r="GG21" s="170"/>
      <c r="GH21" s="170"/>
      <c r="GI21" s="170"/>
      <c r="GJ21" s="170"/>
      <c r="GK21" s="170"/>
      <c r="GL21" s="170"/>
      <c r="GM21" s="170"/>
      <c r="GN21" s="170"/>
      <c r="GO21" s="170"/>
      <c r="GP21" s="170"/>
      <c r="GQ21" s="170"/>
      <c r="GR21" s="170"/>
      <c r="GS21" s="170"/>
      <c r="GT21" s="170"/>
      <c r="GU21" s="170"/>
      <c r="GV21" s="170"/>
      <c r="GW21" s="170"/>
      <c r="GX21" s="170"/>
      <c r="GY21" s="170"/>
      <c r="GZ21" s="170"/>
      <c r="HA21" s="170"/>
      <c r="HB21" s="170"/>
      <c r="HC21" s="170"/>
      <c r="HD21" s="170"/>
      <c r="HE21" s="170"/>
      <c r="HF21" s="170"/>
      <c r="HG21" s="170"/>
      <c r="HH21" s="170"/>
      <c r="HI21" s="170"/>
      <c r="HJ21" s="170"/>
      <c r="HK21" s="170"/>
      <c r="HL21" s="170"/>
      <c r="HM21" s="170"/>
      <c r="HN21" s="170"/>
      <c r="HO21" s="170"/>
      <c r="HP21" s="170"/>
      <c r="HQ21" s="170"/>
      <c r="HR21" s="170"/>
      <c r="HS21" s="170"/>
      <c r="HT21" s="170"/>
      <c r="HU21" s="170"/>
      <c r="HV21" s="170"/>
      <c r="HW21" s="170"/>
      <c r="HX21" s="170"/>
      <c r="HY21" s="170"/>
      <c r="HZ21" s="170"/>
      <c r="IA21" s="170"/>
      <c r="IB21" s="170"/>
      <c r="IC21" s="170"/>
      <c r="ID21" s="170"/>
      <c r="IE21" s="170"/>
      <c r="IF21" s="170"/>
      <c r="IG21" s="170"/>
      <c r="IH21" s="170"/>
      <c r="II21" s="170"/>
      <c r="IJ21" s="170"/>
      <c r="IK21" s="170"/>
      <c r="IL21" s="170"/>
      <c r="IM21" s="170"/>
    </row>
    <row r="22" spans="1:247" s="4" customFormat="1" ht="38.25" customHeight="1">
      <c r="A22" s="172">
        <v>3</v>
      </c>
      <c r="B22" s="173" t="s">
        <v>154</v>
      </c>
      <c r="C22" s="183" t="s">
        <v>119</v>
      </c>
      <c r="D22" s="140" t="s">
        <v>145</v>
      </c>
      <c r="E22" s="168">
        <f>SUM(E23:E26)</f>
        <v>0</v>
      </c>
      <c r="F22" s="174"/>
      <c r="G22" s="170"/>
      <c r="H22" s="170"/>
      <c r="I22" s="170"/>
      <c r="J22" s="170"/>
      <c r="K22" s="170"/>
      <c r="L22" s="170"/>
      <c r="M22" s="170"/>
      <c r="N22" s="170"/>
      <c r="O22" s="170"/>
      <c r="P22" s="170"/>
      <c r="Q22" s="170"/>
      <c r="R22" s="170"/>
      <c r="S22" s="170"/>
      <c r="T22" s="170"/>
      <c r="U22" s="170"/>
      <c r="V22" s="170"/>
      <c r="W22" s="170"/>
      <c r="X22" s="170"/>
      <c r="Y22" s="170"/>
      <c r="Z22" s="170"/>
      <c r="AA22" s="170"/>
      <c r="AB22" s="170"/>
      <c r="AC22" s="170"/>
      <c r="AD22" s="170"/>
      <c r="AE22" s="170"/>
      <c r="AF22" s="170"/>
      <c r="AG22" s="170"/>
      <c r="AH22" s="170"/>
      <c r="AI22" s="170"/>
      <c r="AJ22" s="170"/>
      <c r="AK22" s="170"/>
      <c r="AL22" s="170"/>
      <c r="AM22" s="170"/>
      <c r="AN22" s="170"/>
      <c r="AO22" s="170"/>
      <c r="AP22" s="170"/>
      <c r="AQ22" s="170"/>
      <c r="AR22" s="170"/>
      <c r="AS22" s="170"/>
      <c r="AT22" s="170"/>
      <c r="AU22" s="170"/>
      <c r="AV22" s="170"/>
      <c r="AW22" s="170"/>
      <c r="AX22" s="170"/>
      <c r="AY22" s="170"/>
      <c r="AZ22" s="170"/>
      <c r="BA22" s="170"/>
      <c r="BB22" s="170"/>
      <c r="BC22" s="170"/>
      <c r="BD22" s="170"/>
      <c r="BE22" s="170"/>
      <c r="BF22" s="170"/>
      <c r="BG22" s="170"/>
      <c r="BH22" s="170"/>
      <c r="BI22" s="170"/>
      <c r="BJ22" s="170"/>
      <c r="BK22" s="170"/>
      <c r="BL22" s="170"/>
      <c r="BM22" s="170"/>
      <c r="BN22" s="170"/>
      <c r="BO22" s="170"/>
      <c r="BP22" s="170"/>
      <c r="BQ22" s="170"/>
      <c r="BR22" s="170"/>
      <c r="BS22" s="170"/>
      <c r="BT22" s="170"/>
      <c r="BU22" s="170"/>
      <c r="BV22" s="170"/>
      <c r="BW22" s="170"/>
      <c r="BX22" s="170"/>
      <c r="BY22" s="170"/>
      <c r="BZ22" s="170"/>
      <c r="CA22" s="170"/>
      <c r="CB22" s="170"/>
      <c r="CC22" s="170"/>
      <c r="CD22" s="170"/>
      <c r="CE22" s="170"/>
      <c r="CF22" s="170"/>
      <c r="CG22" s="170"/>
      <c r="CH22" s="170"/>
      <c r="CI22" s="170"/>
      <c r="CJ22" s="170"/>
      <c r="CK22" s="170"/>
      <c r="CL22" s="170"/>
      <c r="CM22" s="170"/>
      <c r="CN22" s="170"/>
      <c r="CO22" s="170"/>
      <c r="CP22" s="170"/>
      <c r="CQ22" s="170"/>
      <c r="CR22" s="170"/>
      <c r="CS22" s="170"/>
      <c r="CT22" s="170"/>
      <c r="CU22" s="170"/>
      <c r="CV22" s="170"/>
      <c r="CW22" s="170"/>
      <c r="CX22" s="170"/>
      <c r="CY22" s="170"/>
      <c r="CZ22" s="170"/>
      <c r="DA22" s="170"/>
      <c r="DB22" s="170"/>
      <c r="DC22" s="170"/>
      <c r="DD22" s="170"/>
      <c r="DE22" s="170"/>
      <c r="DF22" s="170"/>
      <c r="DG22" s="170"/>
      <c r="DH22" s="170"/>
      <c r="DI22" s="170"/>
      <c r="DJ22" s="170"/>
      <c r="DK22" s="170"/>
      <c r="DL22" s="170"/>
      <c r="DM22" s="170"/>
      <c r="DN22" s="170"/>
      <c r="DO22" s="170"/>
      <c r="DP22" s="170"/>
      <c r="DQ22" s="170"/>
      <c r="DR22" s="170"/>
      <c r="DS22" s="170"/>
      <c r="DT22" s="170"/>
      <c r="DU22" s="170"/>
      <c r="DV22" s="170"/>
      <c r="DW22" s="170"/>
      <c r="DX22" s="170"/>
      <c r="DY22" s="170"/>
      <c r="DZ22" s="170"/>
      <c r="EA22" s="170"/>
      <c r="EB22" s="170"/>
      <c r="EC22" s="170"/>
      <c r="ED22" s="170"/>
      <c r="EE22" s="170"/>
      <c r="EF22" s="170"/>
      <c r="EG22" s="170"/>
      <c r="EH22" s="170"/>
      <c r="EI22" s="170"/>
      <c r="EJ22" s="170"/>
      <c r="EK22" s="170"/>
      <c r="EL22" s="170"/>
      <c r="EM22" s="170"/>
      <c r="EN22" s="170"/>
      <c r="EO22" s="170"/>
      <c r="EP22" s="170"/>
      <c r="EQ22" s="170"/>
      <c r="ER22" s="170"/>
      <c r="ES22" s="170"/>
      <c r="ET22" s="170"/>
      <c r="EU22" s="170"/>
      <c r="EV22" s="170"/>
      <c r="EW22" s="170"/>
      <c r="EX22" s="170"/>
      <c r="EY22" s="170"/>
      <c r="EZ22" s="170"/>
      <c r="FA22" s="170"/>
      <c r="FB22" s="170"/>
      <c r="FC22" s="170"/>
      <c r="FD22" s="170"/>
      <c r="FE22" s="170"/>
      <c r="FF22" s="170"/>
      <c r="FG22" s="170"/>
      <c r="FH22" s="170"/>
      <c r="FI22" s="170"/>
      <c r="FJ22" s="170"/>
      <c r="FK22" s="170"/>
      <c r="FL22" s="170"/>
      <c r="FM22" s="170"/>
      <c r="FN22" s="170"/>
      <c r="FO22" s="170"/>
      <c r="FP22" s="170"/>
      <c r="FQ22" s="170"/>
      <c r="FR22" s="170"/>
      <c r="FS22" s="170"/>
      <c r="FT22" s="170"/>
      <c r="FU22" s="170"/>
      <c r="FV22" s="170"/>
      <c r="FW22" s="170"/>
      <c r="FX22" s="170"/>
      <c r="FY22" s="170"/>
      <c r="FZ22" s="170"/>
      <c r="GA22" s="170"/>
      <c r="GB22" s="170"/>
      <c r="GC22" s="170"/>
      <c r="GD22" s="170"/>
      <c r="GE22" s="170"/>
      <c r="GF22" s="170"/>
      <c r="GG22" s="170"/>
      <c r="GH22" s="170"/>
      <c r="GI22" s="170"/>
      <c r="GJ22" s="170"/>
      <c r="GK22" s="170"/>
      <c r="GL22" s="170"/>
      <c r="GM22" s="170"/>
      <c r="GN22" s="170"/>
      <c r="GO22" s="170"/>
      <c r="GP22" s="170"/>
      <c r="GQ22" s="170"/>
      <c r="GR22" s="170"/>
      <c r="GS22" s="170"/>
      <c r="GT22" s="170"/>
      <c r="GU22" s="170"/>
      <c r="GV22" s="170"/>
      <c r="GW22" s="170"/>
      <c r="GX22" s="170"/>
      <c r="GY22" s="170"/>
      <c r="GZ22" s="170"/>
      <c r="HA22" s="170"/>
      <c r="HB22" s="170"/>
      <c r="HC22" s="170"/>
      <c r="HD22" s="170"/>
      <c r="HE22" s="170"/>
      <c r="HF22" s="170"/>
      <c r="HG22" s="170"/>
      <c r="HH22" s="170"/>
      <c r="HI22" s="170"/>
      <c r="HJ22" s="170"/>
      <c r="HK22" s="170"/>
      <c r="HL22" s="170"/>
      <c r="HM22" s="170"/>
      <c r="HN22" s="170"/>
      <c r="HO22" s="170"/>
      <c r="HP22" s="170"/>
      <c r="HQ22" s="170"/>
      <c r="HR22" s="170"/>
      <c r="HS22" s="170"/>
      <c r="HT22" s="170"/>
      <c r="HU22" s="170"/>
      <c r="HV22" s="170"/>
      <c r="HW22" s="170"/>
      <c r="HX22" s="170"/>
      <c r="HY22" s="170"/>
      <c r="HZ22" s="170"/>
      <c r="IA22" s="170"/>
      <c r="IB22" s="170"/>
      <c r="IC22" s="170"/>
      <c r="ID22" s="170"/>
      <c r="IE22" s="170"/>
      <c r="IF22" s="170"/>
      <c r="IG22" s="170"/>
      <c r="IH22" s="170"/>
      <c r="II22" s="170"/>
      <c r="IJ22" s="170"/>
      <c r="IK22" s="170"/>
      <c r="IL22" s="170"/>
      <c r="IM22" s="170"/>
    </row>
    <row r="23" spans="1:247" s="4" customFormat="1" ht="33" customHeight="1">
      <c r="A23" s="175"/>
      <c r="B23" s="176" t="s">
        <v>155</v>
      </c>
      <c r="C23" s="184" t="s">
        <v>119</v>
      </c>
      <c r="D23" s="142" t="s">
        <v>124</v>
      </c>
      <c r="E23" s="190"/>
      <c r="F23" s="177"/>
      <c r="G23" s="170"/>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Q23" s="170"/>
      <c r="BR23" s="170"/>
      <c r="BS23" s="170"/>
      <c r="BT23" s="170"/>
      <c r="BU23" s="170"/>
      <c r="BV23" s="170"/>
      <c r="BW23" s="170"/>
      <c r="BX23" s="170"/>
      <c r="BY23" s="170"/>
      <c r="BZ23" s="170"/>
      <c r="CA23" s="170"/>
      <c r="CB23" s="170"/>
      <c r="CC23" s="170"/>
      <c r="CD23" s="170"/>
      <c r="CE23" s="170"/>
      <c r="CF23" s="170"/>
      <c r="CG23" s="170"/>
      <c r="CH23" s="170"/>
      <c r="CI23" s="170"/>
      <c r="CJ23" s="170"/>
      <c r="CK23" s="170"/>
      <c r="CL23" s="170"/>
      <c r="CM23" s="170"/>
      <c r="CN23" s="170"/>
      <c r="CO23" s="170"/>
      <c r="CP23" s="170"/>
      <c r="CQ23" s="170"/>
      <c r="CR23" s="170"/>
      <c r="CS23" s="170"/>
      <c r="CT23" s="170"/>
      <c r="CU23" s="170"/>
      <c r="CV23" s="170"/>
      <c r="CW23" s="170"/>
      <c r="CX23" s="170"/>
      <c r="CY23" s="170"/>
      <c r="CZ23" s="170"/>
      <c r="DA23" s="170"/>
      <c r="DB23" s="170"/>
      <c r="DC23" s="170"/>
      <c r="DD23" s="170"/>
      <c r="DE23" s="170"/>
      <c r="DF23" s="170"/>
      <c r="DG23" s="170"/>
      <c r="DH23" s="170"/>
      <c r="DI23" s="170"/>
      <c r="DJ23" s="170"/>
      <c r="DK23" s="170"/>
      <c r="DL23" s="170"/>
      <c r="DM23" s="170"/>
      <c r="DN23" s="170"/>
      <c r="DO23" s="170"/>
      <c r="DP23" s="170"/>
      <c r="DQ23" s="170"/>
      <c r="DR23" s="170"/>
      <c r="DS23" s="170"/>
      <c r="DT23" s="170"/>
      <c r="DU23" s="170"/>
      <c r="DV23" s="170"/>
      <c r="DW23" s="170"/>
      <c r="DX23" s="170"/>
      <c r="DY23" s="170"/>
      <c r="DZ23" s="170"/>
      <c r="EA23" s="170"/>
      <c r="EB23" s="170"/>
      <c r="EC23" s="170"/>
      <c r="ED23" s="170"/>
      <c r="EE23" s="170"/>
      <c r="EF23" s="170"/>
      <c r="EG23" s="170"/>
      <c r="EH23" s="170"/>
      <c r="EI23" s="170"/>
      <c r="EJ23" s="170"/>
      <c r="EK23" s="170"/>
      <c r="EL23" s="170"/>
      <c r="EM23" s="170"/>
      <c r="EN23" s="170"/>
      <c r="EO23" s="170"/>
      <c r="EP23" s="170"/>
      <c r="EQ23" s="170"/>
      <c r="ER23" s="170"/>
      <c r="ES23" s="170"/>
      <c r="ET23" s="170"/>
      <c r="EU23" s="170"/>
      <c r="EV23" s="170"/>
      <c r="EW23" s="170"/>
      <c r="EX23" s="170"/>
      <c r="EY23" s="170"/>
      <c r="EZ23" s="170"/>
      <c r="FA23" s="170"/>
      <c r="FB23" s="170"/>
      <c r="FC23" s="170"/>
      <c r="FD23" s="170"/>
      <c r="FE23" s="170"/>
      <c r="FF23" s="170"/>
      <c r="FG23" s="170"/>
      <c r="FH23" s="170"/>
      <c r="FI23" s="170"/>
      <c r="FJ23" s="170"/>
      <c r="FK23" s="170"/>
      <c r="FL23" s="170"/>
      <c r="FM23" s="170"/>
      <c r="FN23" s="170"/>
      <c r="FO23" s="170"/>
      <c r="FP23" s="170"/>
      <c r="FQ23" s="170"/>
      <c r="FR23" s="170"/>
      <c r="FS23" s="170"/>
      <c r="FT23" s="170"/>
      <c r="FU23" s="170"/>
      <c r="FV23" s="170"/>
      <c r="FW23" s="170"/>
      <c r="FX23" s="170"/>
      <c r="FY23" s="170"/>
      <c r="FZ23" s="170"/>
      <c r="GA23" s="170"/>
      <c r="GB23" s="170"/>
      <c r="GC23" s="170"/>
      <c r="GD23" s="170"/>
      <c r="GE23" s="170"/>
      <c r="GF23" s="170"/>
      <c r="GG23" s="170"/>
      <c r="GH23" s="170"/>
      <c r="GI23" s="170"/>
      <c r="GJ23" s="170"/>
      <c r="GK23" s="170"/>
      <c r="GL23" s="170"/>
      <c r="GM23" s="170"/>
      <c r="GN23" s="170"/>
      <c r="GO23" s="170"/>
      <c r="GP23" s="170"/>
      <c r="GQ23" s="170"/>
      <c r="GR23" s="170"/>
      <c r="GS23" s="170"/>
      <c r="GT23" s="170"/>
      <c r="GU23" s="170"/>
      <c r="GV23" s="170"/>
      <c r="GW23" s="170"/>
      <c r="GX23" s="170"/>
      <c r="GY23" s="170"/>
      <c r="GZ23" s="170"/>
      <c r="HA23" s="170"/>
      <c r="HB23" s="170"/>
      <c r="HC23" s="170"/>
      <c r="HD23" s="170"/>
      <c r="HE23" s="170"/>
      <c r="HF23" s="170"/>
      <c r="HG23" s="170"/>
      <c r="HH23" s="170"/>
      <c r="HI23" s="170"/>
      <c r="HJ23" s="170"/>
      <c r="HK23" s="170"/>
      <c r="HL23" s="170"/>
      <c r="HM23" s="170"/>
      <c r="HN23" s="170"/>
      <c r="HO23" s="170"/>
      <c r="HP23" s="170"/>
      <c r="HQ23" s="170"/>
      <c r="HR23" s="170"/>
      <c r="HS23" s="170"/>
      <c r="HT23" s="170"/>
      <c r="HU23" s="170"/>
      <c r="HV23" s="170"/>
      <c r="HW23" s="170"/>
      <c r="HX23" s="170"/>
      <c r="HY23" s="170"/>
      <c r="HZ23" s="170"/>
      <c r="IA23" s="170"/>
      <c r="IB23" s="170"/>
      <c r="IC23" s="170"/>
      <c r="ID23" s="170"/>
      <c r="IE23" s="170"/>
      <c r="IF23" s="170"/>
      <c r="IG23" s="170"/>
      <c r="IH23" s="170"/>
      <c r="II23" s="170"/>
      <c r="IJ23" s="170"/>
      <c r="IK23" s="170"/>
      <c r="IL23" s="170"/>
      <c r="IM23" s="170"/>
    </row>
    <row r="24" spans="1:247" s="4" customFormat="1" ht="33" customHeight="1">
      <c r="A24" s="175"/>
      <c r="B24" s="176" t="s">
        <v>156</v>
      </c>
      <c r="C24" s="184" t="s">
        <v>119</v>
      </c>
      <c r="D24" s="142" t="s">
        <v>125</v>
      </c>
      <c r="E24" s="190"/>
      <c r="F24" s="177"/>
      <c r="G24" s="170"/>
      <c r="H24" s="170"/>
      <c r="I24" s="170"/>
      <c r="J24" s="170"/>
      <c r="K24" s="170"/>
      <c r="L24" s="170"/>
      <c r="M24" s="170"/>
      <c r="N24" s="170"/>
      <c r="O24" s="170"/>
      <c r="P24" s="170"/>
      <c r="Q24" s="170"/>
      <c r="R24" s="170"/>
      <c r="S24" s="170"/>
      <c r="T24" s="170"/>
      <c r="U24" s="170"/>
      <c r="V24" s="170"/>
      <c r="W24" s="170"/>
      <c r="X24" s="170"/>
      <c r="Y24" s="170"/>
      <c r="Z24" s="170"/>
      <c r="AA24" s="170"/>
      <c r="AB24" s="170"/>
      <c r="AC24" s="170"/>
      <c r="AD24" s="170"/>
      <c r="AE24" s="170"/>
      <c r="AF24" s="170"/>
      <c r="AG24" s="170"/>
      <c r="AH24" s="170"/>
      <c r="AI24" s="170"/>
      <c r="AJ24" s="170"/>
      <c r="AK24" s="170"/>
      <c r="AL24" s="170"/>
      <c r="AM24" s="170"/>
      <c r="AN24" s="170"/>
      <c r="AO24" s="170"/>
      <c r="AP24" s="170"/>
      <c r="AQ24" s="170"/>
      <c r="AR24" s="170"/>
      <c r="AS24" s="170"/>
      <c r="AT24" s="170"/>
      <c r="AU24" s="170"/>
      <c r="AV24" s="170"/>
      <c r="AW24" s="170"/>
      <c r="AX24" s="170"/>
      <c r="AY24" s="170"/>
      <c r="AZ24" s="170"/>
      <c r="BA24" s="170"/>
      <c r="BB24" s="170"/>
      <c r="BC24" s="170"/>
      <c r="BD24" s="170"/>
      <c r="BE24" s="170"/>
      <c r="BF24" s="170"/>
      <c r="BG24" s="170"/>
      <c r="BH24" s="170"/>
      <c r="BI24" s="170"/>
      <c r="BJ24" s="170"/>
      <c r="BK24" s="170"/>
      <c r="BL24" s="170"/>
      <c r="BM24" s="170"/>
      <c r="BN24" s="170"/>
      <c r="BO24" s="170"/>
      <c r="BP24" s="170"/>
      <c r="BQ24" s="170"/>
      <c r="BR24" s="170"/>
      <c r="BS24" s="170"/>
      <c r="BT24" s="170"/>
      <c r="BU24" s="170"/>
      <c r="BV24" s="170"/>
      <c r="BW24" s="170"/>
      <c r="BX24" s="170"/>
      <c r="BY24" s="170"/>
      <c r="BZ24" s="170"/>
      <c r="CA24" s="170"/>
      <c r="CB24" s="170"/>
      <c r="CC24" s="170"/>
      <c r="CD24" s="170"/>
      <c r="CE24" s="170"/>
      <c r="CF24" s="170"/>
      <c r="CG24" s="170"/>
      <c r="CH24" s="170"/>
      <c r="CI24" s="170"/>
      <c r="CJ24" s="170"/>
      <c r="CK24" s="170"/>
      <c r="CL24" s="170"/>
      <c r="CM24" s="170"/>
      <c r="CN24" s="170"/>
      <c r="CO24" s="170"/>
      <c r="CP24" s="170"/>
      <c r="CQ24" s="170"/>
      <c r="CR24" s="170"/>
      <c r="CS24" s="170"/>
      <c r="CT24" s="170"/>
      <c r="CU24" s="170"/>
      <c r="CV24" s="170"/>
      <c r="CW24" s="170"/>
      <c r="CX24" s="170"/>
      <c r="CY24" s="170"/>
      <c r="CZ24" s="170"/>
      <c r="DA24" s="170"/>
      <c r="DB24" s="170"/>
      <c r="DC24" s="170"/>
      <c r="DD24" s="170"/>
      <c r="DE24" s="170"/>
      <c r="DF24" s="170"/>
      <c r="DG24" s="170"/>
      <c r="DH24" s="170"/>
      <c r="DI24" s="170"/>
      <c r="DJ24" s="170"/>
      <c r="DK24" s="170"/>
      <c r="DL24" s="170"/>
      <c r="DM24" s="170"/>
      <c r="DN24" s="170"/>
      <c r="DO24" s="170"/>
      <c r="DP24" s="170"/>
      <c r="DQ24" s="170"/>
      <c r="DR24" s="170"/>
      <c r="DS24" s="170"/>
      <c r="DT24" s="170"/>
      <c r="DU24" s="170"/>
      <c r="DV24" s="170"/>
      <c r="DW24" s="170"/>
      <c r="DX24" s="170"/>
      <c r="DY24" s="170"/>
      <c r="DZ24" s="170"/>
      <c r="EA24" s="170"/>
      <c r="EB24" s="170"/>
      <c r="EC24" s="170"/>
      <c r="ED24" s="170"/>
      <c r="EE24" s="170"/>
      <c r="EF24" s="170"/>
      <c r="EG24" s="170"/>
      <c r="EH24" s="170"/>
      <c r="EI24" s="170"/>
      <c r="EJ24" s="170"/>
      <c r="EK24" s="170"/>
      <c r="EL24" s="170"/>
      <c r="EM24" s="170"/>
      <c r="EN24" s="170"/>
      <c r="EO24" s="170"/>
      <c r="EP24" s="170"/>
      <c r="EQ24" s="170"/>
      <c r="ER24" s="170"/>
      <c r="ES24" s="170"/>
      <c r="ET24" s="170"/>
      <c r="EU24" s="170"/>
      <c r="EV24" s="170"/>
      <c r="EW24" s="170"/>
      <c r="EX24" s="170"/>
      <c r="EY24" s="170"/>
      <c r="EZ24" s="170"/>
      <c r="FA24" s="170"/>
      <c r="FB24" s="170"/>
      <c r="FC24" s="170"/>
      <c r="FD24" s="170"/>
      <c r="FE24" s="170"/>
      <c r="FF24" s="170"/>
      <c r="FG24" s="170"/>
      <c r="FH24" s="170"/>
      <c r="FI24" s="170"/>
      <c r="FJ24" s="170"/>
      <c r="FK24" s="170"/>
      <c r="FL24" s="170"/>
      <c r="FM24" s="170"/>
      <c r="FN24" s="170"/>
      <c r="FO24" s="170"/>
      <c r="FP24" s="170"/>
      <c r="FQ24" s="170"/>
      <c r="FR24" s="170"/>
      <c r="FS24" s="170"/>
      <c r="FT24" s="170"/>
      <c r="FU24" s="170"/>
      <c r="FV24" s="170"/>
      <c r="FW24" s="170"/>
      <c r="FX24" s="170"/>
      <c r="FY24" s="170"/>
      <c r="FZ24" s="170"/>
      <c r="GA24" s="170"/>
      <c r="GB24" s="170"/>
      <c r="GC24" s="170"/>
      <c r="GD24" s="170"/>
      <c r="GE24" s="170"/>
      <c r="GF24" s="170"/>
      <c r="GG24" s="170"/>
      <c r="GH24" s="170"/>
      <c r="GI24" s="170"/>
      <c r="GJ24" s="170"/>
      <c r="GK24" s="170"/>
      <c r="GL24" s="170"/>
      <c r="GM24" s="170"/>
      <c r="GN24" s="170"/>
      <c r="GO24" s="170"/>
      <c r="GP24" s="170"/>
      <c r="GQ24" s="170"/>
      <c r="GR24" s="170"/>
      <c r="GS24" s="170"/>
      <c r="GT24" s="170"/>
      <c r="GU24" s="170"/>
      <c r="GV24" s="170"/>
      <c r="GW24" s="170"/>
      <c r="GX24" s="170"/>
      <c r="GY24" s="170"/>
      <c r="GZ24" s="170"/>
      <c r="HA24" s="170"/>
      <c r="HB24" s="170"/>
      <c r="HC24" s="170"/>
      <c r="HD24" s="170"/>
      <c r="HE24" s="170"/>
      <c r="HF24" s="170"/>
      <c r="HG24" s="170"/>
      <c r="HH24" s="170"/>
      <c r="HI24" s="170"/>
      <c r="HJ24" s="170"/>
      <c r="HK24" s="170"/>
      <c r="HL24" s="170"/>
      <c r="HM24" s="170"/>
      <c r="HN24" s="170"/>
      <c r="HO24" s="170"/>
      <c r="HP24" s="170"/>
      <c r="HQ24" s="170"/>
      <c r="HR24" s="170"/>
      <c r="HS24" s="170"/>
      <c r="HT24" s="170"/>
      <c r="HU24" s="170"/>
      <c r="HV24" s="170"/>
      <c r="HW24" s="170"/>
      <c r="HX24" s="170"/>
      <c r="HY24" s="170"/>
      <c r="HZ24" s="170"/>
      <c r="IA24" s="170"/>
      <c r="IB24" s="170"/>
      <c r="IC24" s="170"/>
      <c r="ID24" s="170"/>
      <c r="IE24" s="170"/>
      <c r="IF24" s="170"/>
      <c r="IG24" s="170"/>
      <c r="IH24" s="170"/>
      <c r="II24" s="170"/>
      <c r="IJ24" s="170"/>
      <c r="IK24" s="170"/>
      <c r="IL24" s="170"/>
      <c r="IM24" s="170"/>
    </row>
    <row r="25" spans="1:247" s="4" customFormat="1" ht="33" customHeight="1">
      <c r="A25" s="175"/>
      <c r="B25" s="176" t="s">
        <v>126</v>
      </c>
      <c r="C25" s="184" t="s">
        <v>119</v>
      </c>
      <c r="D25" s="142" t="s">
        <v>127</v>
      </c>
      <c r="E25" s="190"/>
      <c r="F25" s="177"/>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70"/>
      <c r="BL25" s="170"/>
      <c r="BM25" s="170"/>
      <c r="BN25" s="170"/>
      <c r="BO25" s="170"/>
      <c r="BP25" s="170"/>
      <c r="BQ25" s="170"/>
      <c r="BR25" s="170"/>
      <c r="BS25" s="170"/>
      <c r="BT25" s="170"/>
      <c r="BU25" s="170"/>
      <c r="BV25" s="170"/>
      <c r="BW25" s="170"/>
      <c r="BX25" s="170"/>
      <c r="BY25" s="170"/>
      <c r="BZ25" s="170"/>
      <c r="CA25" s="170"/>
      <c r="CB25" s="170"/>
      <c r="CC25" s="170"/>
      <c r="CD25" s="170"/>
      <c r="CE25" s="170"/>
      <c r="CF25" s="170"/>
      <c r="CG25" s="170"/>
      <c r="CH25" s="170"/>
      <c r="CI25" s="170"/>
      <c r="CJ25" s="170"/>
      <c r="CK25" s="170"/>
      <c r="CL25" s="170"/>
      <c r="CM25" s="170"/>
      <c r="CN25" s="170"/>
      <c r="CO25" s="170"/>
      <c r="CP25" s="170"/>
      <c r="CQ25" s="170"/>
      <c r="CR25" s="170"/>
      <c r="CS25" s="170"/>
      <c r="CT25" s="170"/>
      <c r="CU25" s="170"/>
      <c r="CV25" s="170"/>
      <c r="CW25" s="170"/>
      <c r="CX25" s="170"/>
      <c r="CY25" s="170"/>
      <c r="CZ25" s="170"/>
      <c r="DA25" s="170"/>
      <c r="DB25" s="170"/>
      <c r="DC25" s="170"/>
      <c r="DD25" s="170"/>
      <c r="DE25" s="170"/>
      <c r="DF25" s="170"/>
      <c r="DG25" s="170"/>
      <c r="DH25" s="170"/>
      <c r="DI25" s="170"/>
      <c r="DJ25" s="170"/>
      <c r="DK25" s="170"/>
      <c r="DL25" s="170"/>
      <c r="DM25" s="170"/>
      <c r="DN25" s="170"/>
      <c r="DO25" s="170"/>
      <c r="DP25" s="170"/>
      <c r="DQ25" s="170"/>
      <c r="DR25" s="170"/>
      <c r="DS25" s="170"/>
      <c r="DT25" s="170"/>
      <c r="DU25" s="170"/>
      <c r="DV25" s="170"/>
      <c r="DW25" s="170"/>
      <c r="DX25" s="170"/>
      <c r="DY25" s="170"/>
      <c r="DZ25" s="170"/>
      <c r="EA25" s="170"/>
      <c r="EB25" s="170"/>
      <c r="EC25" s="170"/>
      <c r="ED25" s="170"/>
      <c r="EE25" s="170"/>
      <c r="EF25" s="170"/>
      <c r="EG25" s="170"/>
      <c r="EH25" s="170"/>
      <c r="EI25" s="170"/>
      <c r="EJ25" s="170"/>
      <c r="EK25" s="170"/>
      <c r="EL25" s="170"/>
      <c r="EM25" s="170"/>
      <c r="EN25" s="170"/>
      <c r="EO25" s="170"/>
      <c r="EP25" s="170"/>
      <c r="EQ25" s="170"/>
      <c r="ER25" s="170"/>
      <c r="ES25" s="170"/>
      <c r="ET25" s="170"/>
      <c r="EU25" s="170"/>
      <c r="EV25" s="170"/>
      <c r="EW25" s="170"/>
      <c r="EX25" s="170"/>
      <c r="EY25" s="170"/>
      <c r="EZ25" s="170"/>
      <c r="FA25" s="170"/>
      <c r="FB25" s="170"/>
      <c r="FC25" s="170"/>
      <c r="FD25" s="170"/>
      <c r="FE25" s="170"/>
      <c r="FF25" s="170"/>
      <c r="FG25" s="170"/>
      <c r="FH25" s="170"/>
      <c r="FI25" s="170"/>
      <c r="FJ25" s="170"/>
      <c r="FK25" s="170"/>
      <c r="FL25" s="170"/>
      <c r="FM25" s="170"/>
      <c r="FN25" s="170"/>
      <c r="FO25" s="170"/>
      <c r="FP25" s="170"/>
      <c r="FQ25" s="170"/>
      <c r="FR25" s="170"/>
      <c r="FS25" s="170"/>
      <c r="FT25" s="170"/>
      <c r="FU25" s="170"/>
      <c r="FV25" s="170"/>
      <c r="FW25" s="170"/>
      <c r="FX25" s="170"/>
      <c r="FY25" s="170"/>
      <c r="FZ25" s="170"/>
      <c r="GA25" s="170"/>
      <c r="GB25" s="170"/>
      <c r="GC25" s="170"/>
      <c r="GD25" s="170"/>
      <c r="GE25" s="170"/>
      <c r="GF25" s="170"/>
      <c r="GG25" s="170"/>
      <c r="GH25" s="170"/>
      <c r="GI25" s="170"/>
      <c r="GJ25" s="170"/>
      <c r="GK25" s="170"/>
      <c r="GL25" s="170"/>
      <c r="GM25" s="170"/>
      <c r="GN25" s="170"/>
      <c r="GO25" s="170"/>
      <c r="GP25" s="170"/>
      <c r="GQ25" s="170"/>
      <c r="GR25" s="170"/>
      <c r="GS25" s="170"/>
      <c r="GT25" s="170"/>
      <c r="GU25" s="170"/>
      <c r="GV25" s="170"/>
      <c r="GW25" s="170"/>
      <c r="GX25" s="170"/>
      <c r="GY25" s="170"/>
      <c r="GZ25" s="170"/>
      <c r="HA25" s="170"/>
      <c r="HB25" s="170"/>
      <c r="HC25" s="170"/>
      <c r="HD25" s="170"/>
      <c r="HE25" s="170"/>
      <c r="HF25" s="170"/>
      <c r="HG25" s="170"/>
      <c r="HH25" s="170"/>
      <c r="HI25" s="170"/>
      <c r="HJ25" s="170"/>
      <c r="HK25" s="170"/>
      <c r="HL25" s="170"/>
      <c r="HM25" s="170"/>
      <c r="HN25" s="170"/>
      <c r="HO25" s="170"/>
      <c r="HP25" s="170"/>
      <c r="HQ25" s="170"/>
      <c r="HR25" s="170"/>
      <c r="HS25" s="170"/>
      <c r="HT25" s="170"/>
      <c r="HU25" s="170"/>
      <c r="HV25" s="170"/>
      <c r="HW25" s="170"/>
      <c r="HX25" s="170"/>
      <c r="HY25" s="170"/>
      <c r="HZ25" s="170"/>
      <c r="IA25" s="170"/>
      <c r="IB25" s="170"/>
      <c r="IC25" s="170"/>
      <c r="ID25" s="170"/>
      <c r="IE25" s="170"/>
      <c r="IF25" s="170"/>
      <c r="IG25" s="170"/>
      <c r="IH25" s="170"/>
      <c r="II25" s="170"/>
      <c r="IJ25" s="170"/>
      <c r="IK25" s="170"/>
      <c r="IL25" s="170"/>
      <c r="IM25" s="170"/>
    </row>
    <row r="26" spans="1:247" s="4" customFormat="1" ht="33" customHeight="1">
      <c r="A26" s="175"/>
      <c r="B26" s="176" t="s">
        <v>128</v>
      </c>
      <c r="C26" s="184" t="s">
        <v>119</v>
      </c>
      <c r="D26" s="142" t="s">
        <v>129</v>
      </c>
      <c r="E26" s="190"/>
      <c r="F26" s="177"/>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0"/>
      <c r="BI26" s="170"/>
      <c r="BJ26" s="170"/>
      <c r="BK26" s="170"/>
      <c r="BL26" s="170"/>
      <c r="BM26" s="170"/>
      <c r="BN26" s="170"/>
      <c r="BO26" s="170"/>
      <c r="BP26" s="170"/>
      <c r="BQ26" s="170"/>
      <c r="BR26" s="170"/>
      <c r="BS26" s="170"/>
      <c r="BT26" s="170"/>
      <c r="BU26" s="170"/>
      <c r="BV26" s="170"/>
      <c r="BW26" s="170"/>
      <c r="BX26" s="170"/>
      <c r="BY26" s="170"/>
      <c r="BZ26" s="170"/>
      <c r="CA26" s="170"/>
      <c r="CB26" s="170"/>
      <c r="CC26" s="170"/>
      <c r="CD26" s="170"/>
      <c r="CE26" s="170"/>
      <c r="CF26" s="170"/>
      <c r="CG26" s="170"/>
      <c r="CH26" s="170"/>
      <c r="CI26" s="170"/>
      <c r="CJ26" s="170"/>
      <c r="CK26" s="170"/>
      <c r="CL26" s="170"/>
      <c r="CM26" s="170"/>
      <c r="CN26" s="170"/>
      <c r="CO26" s="170"/>
      <c r="CP26" s="170"/>
      <c r="CQ26" s="170"/>
      <c r="CR26" s="170"/>
      <c r="CS26" s="170"/>
      <c r="CT26" s="170"/>
      <c r="CU26" s="170"/>
      <c r="CV26" s="170"/>
      <c r="CW26" s="170"/>
      <c r="CX26" s="170"/>
      <c r="CY26" s="170"/>
      <c r="CZ26" s="170"/>
      <c r="DA26" s="170"/>
      <c r="DB26" s="170"/>
      <c r="DC26" s="170"/>
      <c r="DD26" s="170"/>
      <c r="DE26" s="170"/>
      <c r="DF26" s="170"/>
      <c r="DG26" s="170"/>
      <c r="DH26" s="170"/>
      <c r="DI26" s="170"/>
      <c r="DJ26" s="170"/>
      <c r="DK26" s="170"/>
      <c r="DL26" s="170"/>
      <c r="DM26" s="170"/>
      <c r="DN26" s="170"/>
      <c r="DO26" s="170"/>
      <c r="DP26" s="170"/>
      <c r="DQ26" s="170"/>
      <c r="DR26" s="170"/>
      <c r="DS26" s="170"/>
      <c r="DT26" s="170"/>
      <c r="DU26" s="170"/>
      <c r="DV26" s="170"/>
      <c r="DW26" s="170"/>
      <c r="DX26" s="170"/>
      <c r="DY26" s="170"/>
      <c r="DZ26" s="170"/>
      <c r="EA26" s="170"/>
      <c r="EB26" s="170"/>
      <c r="EC26" s="170"/>
      <c r="ED26" s="170"/>
      <c r="EE26" s="170"/>
      <c r="EF26" s="170"/>
      <c r="EG26" s="170"/>
      <c r="EH26" s="170"/>
      <c r="EI26" s="170"/>
      <c r="EJ26" s="170"/>
      <c r="EK26" s="170"/>
      <c r="EL26" s="170"/>
      <c r="EM26" s="170"/>
      <c r="EN26" s="170"/>
      <c r="EO26" s="170"/>
      <c r="EP26" s="170"/>
      <c r="EQ26" s="170"/>
      <c r="ER26" s="170"/>
      <c r="ES26" s="170"/>
      <c r="ET26" s="170"/>
      <c r="EU26" s="170"/>
      <c r="EV26" s="170"/>
      <c r="EW26" s="170"/>
      <c r="EX26" s="170"/>
      <c r="EY26" s="170"/>
      <c r="EZ26" s="170"/>
      <c r="FA26" s="170"/>
      <c r="FB26" s="170"/>
      <c r="FC26" s="170"/>
      <c r="FD26" s="170"/>
      <c r="FE26" s="170"/>
      <c r="FF26" s="170"/>
      <c r="FG26" s="170"/>
      <c r="FH26" s="170"/>
      <c r="FI26" s="170"/>
      <c r="FJ26" s="170"/>
      <c r="FK26" s="170"/>
      <c r="FL26" s="170"/>
      <c r="FM26" s="170"/>
      <c r="FN26" s="170"/>
      <c r="FO26" s="170"/>
      <c r="FP26" s="170"/>
      <c r="FQ26" s="170"/>
      <c r="FR26" s="170"/>
      <c r="FS26" s="170"/>
      <c r="FT26" s="170"/>
      <c r="FU26" s="170"/>
      <c r="FV26" s="170"/>
      <c r="FW26" s="170"/>
      <c r="FX26" s="170"/>
      <c r="FY26" s="170"/>
      <c r="FZ26" s="170"/>
      <c r="GA26" s="170"/>
      <c r="GB26" s="170"/>
      <c r="GC26" s="170"/>
      <c r="GD26" s="170"/>
      <c r="GE26" s="170"/>
      <c r="GF26" s="170"/>
      <c r="GG26" s="170"/>
      <c r="GH26" s="170"/>
      <c r="GI26" s="170"/>
      <c r="GJ26" s="170"/>
      <c r="GK26" s="170"/>
      <c r="GL26" s="170"/>
      <c r="GM26" s="170"/>
      <c r="GN26" s="170"/>
      <c r="GO26" s="170"/>
      <c r="GP26" s="170"/>
      <c r="GQ26" s="170"/>
      <c r="GR26" s="170"/>
      <c r="GS26" s="170"/>
      <c r="GT26" s="170"/>
      <c r="GU26" s="170"/>
      <c r="GV26" s="170"/>
      <c r="GW26" s="170"/>
      <c r="GX26" s="170"/>
      <c r="GY26" s="170"/>
      <c r="GZ26" s="170"/>
      <c r="HA26" s="170"/>
      <c r="HB26" s="170"/>
      <c r="HC26" s="170"/>
      <c r="HD26" s="170"/>
      <c r="HE26" s="170"/>
      <c r="HF26" s="170"/>
      <c r="HG26" s="170"/>
      <c r="HH26" s="170"/>
      <c r="HI26" s="170"/>
      <c r="HJ26" s="170"/>
      <c r="HK26" s="170"/>
      <c r="HL26" s="170"/>
      <c r="HM26" s="170"/>
      <c r="HN26" s="170"/>
      <c r="HO26" s="170"/>
      <c r="HP26" s="170"/>
      <c r="HQ26" s="170"/>
      <c r="HR26" s="170"/>
      <c r="HS26" s="170"/>
      <c r="HT26" s="170"/>
      <c r="HU26" s="170"/>
      <c r="HV26" s="170"/>
      <c r="HW26" s="170"/>
      <c r="HX26" s="170"/>
      <c r="HY26" s="170"/>
      <c r="HZ26" s="170"/>
      <c r="IA26" s="170"/>
      <c r="IB26" s="170"/>
      <c r="IC26" s="170"/>
      <c r="ID26" s="170"/>
      <c r="IE26" s="170"/>
      <c r="IF26" s="170"/>
      <c r="IG26" s="170"/>
      <c r="IH26" s="170"/>
      <c r="II26" s="170"/>
      <c r="IJ26" s="170"/>
      <c r="IK26" s="170"/>
      <c r="IL26" s="170"/>
      <c r="IM26" s="170"/>
    </row>
    <row r="27" spans="1:247" s="4" customFormat="1" ht="33" customHeight="1">
      <c r="A27" s="178">
        <v>4</v>
      </c>
      <c r="B27" s="179" t="s">
        <v>130</v>
      </c>
      <c r="C27" s="185" t="s">
        <v>119</v>
      </c>
      <c r="D27" s="143" t="s">
        <v>131</v>
      </c>
      <c r="E27" s="180">
        <f>E21-E22</f>
        <v>94245120</v>
      </c>
      <c r="F27" s="181"/>
      <c r="G27" s="170"/>
      <c r="H27" s="17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c r="BM27" s="170"/>
      <c r="BN27" s="170"/>
      <c r="BO27" s="170"/>
      <c r="BP27" s="170"/>
      <c r="BQ27" s="170"/>
      <c r="BR27" s="170"/>
      <c r="BS27" s="170"/>
      <c r="BT27" s="170"/>
      <c r="BU27" s="170"/>
      <c r="BV27" s="170"/>
      <c r="BW27" s="170"/>
      <c r="BX27" s="170"/>
      <c r="BY27" s="170"/>
      <c r="BZ27" s="170"/>
      <c r="CA27" s="170"/>
      <c r="CB27" s="170"/>
      <c r="CC27" s="170"/>
      <c r="CD27" s="170"/>
      <c r="CE27" s="170"/>
      <c r="CF27" s="170"/>
      <c r="CG27" s="170"/>
      <c r="CH27" s="170"/>
      <c r="CI27" s="170"/>
      <c r="CJ27" s="170"/>
      <c r="CK27" s="170"/>
      <c r="CL27" s="170"/>
      <c r="CM27" s="170"/>
      <c r="CN27" s="170"/>
      <c r="CO27" s="170"/>
      <c r="CP27" s="170"/>
      <c r="CQ27" s="170"/>
      <c r="CR27" s="170"/>
      <c r="CS27" s="170"/>
      <c r="CT27" s="170"/>
      <c r="CU27" s="170"/>
      <c r="CV27" s="170"/>
      <c r="CW27" s="170"/>
      <c r="CX27" s="170"/>
      <c r="CY27" s="170"/>
      <c r="CZ27" s="170"/>
      <c r="DA27" s="170"/>
      <c r="DB27" s="170"/>
      <c r="DC27" s="170"/>
      <c r="DD27" s="170"/>
      <c r="DE27" s="170"/>
      <c r="DF27" s="170"/>
      <c r="DG27" s="170"/>
      <c r="DH27" s="170"/>
      <c r="DI27" s="170"/>
      <c r="DJ27" s="170"/>
      <c r="DK27" s="170"/>
      <c r="DL27" s="170"/>
      <c r="DM27" s="170"/>
      <c r="DN27" s="170"/>
      <c r="DO27" s="170"/>
      <c r="DP27" s="170"/>
      <c r="DQ27" s="170"/>
      <c r="DR27" s="170"/>
      <c r="DS27" s="170"/>
      <c r="DT27" s="170"/>
      <c r="DU27" s="170"/>
      <c r="DV27" s="170"/>
      <c r="DW27" s="170"/>
      <c r="DX27" s="170"/>
      <c r="DY27" s="170"/>
      <c r="DZ27" s="170"/>
      <c r="EA27" s="170"/>
      <c r="EB27" s="170"/>
      <c r="EC27" s="170"/>
      <c r="ED27" s="170"/>
      <c r="EE27" s="170"/>
      <c r="EF27" s="170"/>
      <c r="EG27" s="170"/>
      <c r="EH27" s="170"/>
      <c r="EI27" s="170"/>
      <c r="EJ27" s="170"/>
      <c r="EK27" s="170"/>
      <c r="EL27" s="170"/>
      <c r="EM27" s="170"/>
      <c r="EN27" s="170"/>
      <c r="EO27" s="170"/>
      <c r="EP27" s="170"/>
      <c r="EQ27" s="170"/>
      <c r="ER27" s="170"/>
      <c r="ES27" s="170"/>
      <c r="ET27" s="170"/>
      <c r="EU27" s="170"/>
      <c r="EV27" s="170"/>
      <c r="EW27" s="170"/>
      <c r="EX27" s="170"/>
      <c r="EY27" s="170"/>
      <c r="EZ27" s="170"/>
      <c r="FA27" s="170"/>
      <c r="FB27" s="170"/>
      <c r="FC27" s="170"/>
      <c r="FD27" s="170"/>
      <c r="FE27" s="170"/>
      <c r="FF27" s="170"/>
      <c r="FG27" s="170"/>
      <c r="FH27" s="170"/>
      <c r="FI27" s="170"/>
      <c r="FJ27" s="170"/>
      <c r="FK27" s="170"/>
      <c r="FL27" s="170"/>
      <c r="FM27" s="170"/>
      <c r="FN27" s="170"/>
      <c r="FO27" s="170"/>
      <c r="FP27" s="170"/>
      <c r="FQ27" s="170"/>
      <c r="FR27" s="170"/>
      <c r="FS27" s="170"/>
      <c r="FT27" s="170"/>
      <c r="FU27" s="170"/>
      <c r="FV27" s="170"/>
      <c r="FW27" s="170"/>
      <c r="FX27" s="170"/>
      <c r="FY27" s="170"/>
      <c r="FZ27" s="170"/>
      <c r="GA27" s="170"/>
      <c r="GB27" s="170"/>
      <c r="GC27" s="170"/>
      <c r="GD27" s="170"/>
      <c r="GE27" s="170"/>
      <c r="GF27" s="170"/>
      <c r="GG27" s="170"/>
      <c r="GH27" s="170"/>
      <c r="GI27" s="170"/>
      <c r="GJ27" s="170"/>
      <c r="GK27" s="170"/>
      <c r="GL27" s="170"/>
      <c r="GM27" s="170"/>
      <c r="GN27" s="170"/>
      <c r="GO27" s="170"/>
      <c r="GP27" s="170"/>
      <c r="GQ27" s="170"/>
      <c r="GR27" s="170"/>
      <c r="GS27" s="170"/>
      <c r="GT27" s="170"/>
      <c r="GU27" s="170"/>
      <c r="GV27" s="170"/>
      <c r="GW27" s="170"/>
      <c r="GX27" s="170"/>
      <c r="GY27" s="170"/>
      <c r="GZ27" s="170"/>
      <c r="HA27" s="170"/>
      <c r="HB27" s="170"/>
      <c r="HC27" s="170"/>
      <c r="HD27" s="170"/>
      <c r="HE27" s="170"/>
      <c r="HF27" s="170"/>
      <c r="HG27" s="170"/>
      <c r="HH27" s="170"/>
      <c r="HI27" s="170"/>
      <c r="HJ27" s="170"/>
      <c r="HK27" s="170"/>
      <c r="HL27" s="170"/>
      <c r="HM27" s="170"/>
      <c r="HN27" s="170"/>
      <c r="HO27" s="170"/>
      <c r="HP27" s="170"/>
      <c r="HQ27" s="170"/>
      <c r="HR27" s="170"/>
      <c r="HS27" s="170"/>
      <c r="HT27" s="170"/>
      <c r="HU27" s="170"/>
      <c r="HV27" s="170"/>
      <c r="HW27" s="170"/>
      <c r="HX27" s="170"/>
      <c r="HY27" s="170"/>
      <c r="HZ27" s="170"/>
      <c r="IA27" s="170"/>
      <c r="IB27" s="170"/>
      <c r="IC27" s="170"/>
      <c r="ID27" s="170"/>
      <c r="IE27" s="170"/>
      <c r="IF27" s="170"/>
      <c r="IG27" s="170"/>
      <c r="IH27" s="170"/>
      <c r="II27" s="170"/>
      <c r="IJ27" s="170"/>
      <c r="IK27" s="170"/>
      <c r="IL27" s="170"/>
      <c r="IM27" s="170"/>
    </row>
    <row r="28" spans="1:247" s="4" customFormat="1" ht="33" customHeight="1">
      <c r="A28" s="267" t="str">
        <f>"Bằng chữ : "&amp;TT!N47</f>
        <v>Bằng chữ :  Chín mươi bốn triệu, hai trăm bốn mươi lăm nghìn, một trăm hai mươi đồng.</v>
      </c>
      <c r="B28" s="268"/>
      <c r="C28" s="268"/>
      <c r="D28" s="268"/>
      <c r="E28" s="268"/>
      <c r="F28" s="269"/>
      <c r="G28" s="170"/>
      <c r="H28" s="170"/>
      <c r="I28" s="170"/>
      <c r="J28" s="170"/>
      <c r="K28" s="170"/>
      <c r="L28" s="170"/>
      <c r="M28" s="170"/>
      <c r="N28" s="170"/>
      <c r="O28" s="170"/>
      <c r="P28" s="170"/>
      <c r="Q28" s="170"/>
      <c r="R28" s="170"/>
      <c r="S28" s="170"/>
      <c r="T28" s="170"/>
      <c r="U28" s="170"/>
      <c r="V28" s="170"/>
      <c r="W28" s="170"/>
      <c r="X28" s="170"/>
      <c r="Y28" s="170"/>
      <c r="Z28" s="170"/>
      <c r="AA28" s="170"/>
      <c r="AB28" s="170"/>
      <c r="AC28" s="170"/>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0"/>
      <c r="BB28" s="170"/>
      <c r="BC28" s="170"/>
      <c r="BD28" s="170"/>
      <c r="BE28" s="170"/>
      <c r="BF28" s="170"/>
      <c r="BG28" s="170"/>
      <c r="BH28" s="170"/>
      <c r="BI28" s="170"/>
      <c r="BJ28" s="170"/>
      <c r="BK28" s="170"/>
      <c r="BL28" s="170"/>
      <c r="BM28" s="170"/>
      <c r="BN28" s="170"/>
      <c r="BO28" s="170"/>
      <c r="BP28" s="170"/>
      <c r="BQ28" s="170"/>
      <c r="BR28" s="170"/>
      <c r="BS28" s="170"/>
      <c r="BT28" s="170"/>
      <c r="BU28" s="170"/>
      <c r="BV28" s="170"/>
      <c r="BW28" s="170"/>
      <c r="BX28" s="170"/>
      <c r="BY28" s="170"/>
      <c r="BZ28" s="170"/>
      <c r="CA28" s="170"/>
      <c r="CB28" s="170"/>
      <c r="CC28" s="170"/>
      <c r="CD28" s="170"/>
      <c r="CE28" s="170"/>
      <c r="CF28" s="170"/>
      <c r="CG28" s="170"/>
      <c r="CH28" s="170"/>
      <c r="CI28" s="170"/>
      <c r="CJ28" s="170"/>
      <c r="CK28" s="170"/>
      <c r="CL28" s="170"/>
      <c r="CM28" s="170"/>
      <c r="CN28" s="170"/>
      <c r="CO28" s="170"/>
      <c r="CP28" s="170"/>
      <c r="CQ28" s="170"/>
      <c r="CR28" s="170"/>
      <c r="CS28" s="170"/>
      <c r="CT28" s="170"/>
      <c r="CU28" s="170"/>
      <c r="CV28" s="170"/>
      <c r="CW28" s="170"/>
      <c r="CX28" s="170"/>
      <c r="CY28" s="170"/>
      <c r="CZ28" s="170"/>
      <c r="DA28" s="170"/>
      <c r="DB28" s="170"/>
      <c r="DC28" s="170"/>
      <c r="DD28" s="170"/>
      <c r="DE28" s="170"/>
      <c r="DF28" s="170"/>
      <c r="DG28" s="170"/>
      <c r="DH28" s="170"/>
      <c r="DI28" s="170"/>
      <c r="DJ28" s="170"/>
      <c r="DK28" s="170"/>
      <c r="DL28" s="170"/>
      <c r="DM28" s="170"/>
      <c r="DN28" s="170"/>
      <c r="DO28" s="170"/>
      <c r="DP28" s="170"/>
      <c r="DQ28" s="170"/>
      <c r="DR28" s="170"/>
      <c r="DS28" s="170"/>
      <c r="DT28" s="170"/>
      <c r="DU28" s="170"/>
      <c r="DV28" s="170"/>
      <c r="DW28" s="170"/>
      <c r="DX28" s="170"/>
      <c r="DY28" s="170"/>
      <c r="DZ28" s="170"/>
      <c r="EA28" s="170"/>
      <c r="EB28" s="170"/>
      <c r="EC28" s="170"/>
      <c r="ED28" s="170"/>
      <c r="EE28" s="170"/>
      <c r="EF28" s="170"/>
      <c r="EG28" s="170"/>
      <c r="EH28" s="170"/>
      <c r="EI28" s="170"/>
      <c r="EJ28" s="170"/>
      <c r="EK28" s="170"/>
      <c r="EL28" s="170"/>
      <c r="EM28" s="170"/>
      <c r="EN28" s="170"/>
      <c r="EO28" s="170"/>
      <c r="EP28" s="170"/>
      <c r="EQ28" s="170"/>
      <c r="ER28" s="170"/>
      <c r="ES28" s="170"/>
      <c r="ET28" s="170"/>
      <c r="EU28" s="170"/>
      <c r="EV28" s="170"/>
      <c r="EW28" s="170"/>
      <c r="EX28" s="170"/>
      <c r="EY28" s="170"/>
      <c r="EZ28" s="170"/>
      <c r="FA28" s="170"/>
      <c r="FB28" s="170"/>
      <c r="FC28" s="170"/>
      <c r="FD28" s="170"/>
      <c r="FE28" s="170"/>
      <c r="FF28" s="170"/>
      <c r="FG28" s="170"/>
      <c r="FH28" s="170"/>
      <c r="FI28" s="170"/>
      <c r="FJ28" s="170"/>
      <c r="FK28" s="170"/>
      <c r="FL28" s="170"/>
      <c r="FM28" s="170"/>
      <c r="FN28" s="170"/>
      <c r="FO28" s="170"/>
      <c r="FP28" s="170"/>
      <c r="FQ28" s="170"/>
      <c r="FR28" s="170"/>
      <c r="FS28" s="170"/>
      <c r="FT28" s="170"/>
      <c r="FU28" s="170"/>
      <c r="FV28" s="170"/>
      <c r="FW28" s="170"/>
      <c r="FX28" s="170"/>
      <c r="FY28" s="170"/>
      <c r="FZ28" s="170"/>
      <c r="GA28" s="170"/>
      <c r="GB28" s="170"/>
      <c r="GC28" s="170"/>
      <c r="GD28" s="170"/>
      <c r="GE28" s="170"/>
      <c r="GF28" s="170"/>
      <c r="GG28" s="170"/>
      <c r="GH28" s="170"/>
      <c r="GI28" s="170"/>
      <c r="GJ28" s="170"/>
      <c r="GK28" s="170"/>
      <c r="GL28" s="170"/>
      <c r="GM28" s="170"/>
      <c r="GN28" s="170"/>
      <c r="GO28" s="170"/>
      <c r="GP28" s="170"/>
      <c r="GQ28" s="170"/>
      <c r="GR28" s="170"/>
      <c r="GS28" s="170"/>
      <c r="GT28" s="170"/>
      <c r="GU28" s="170"/>
      <c r="GV28" s="170"/>
      <c r="GW28" s="170"/>
      <c r="GX28" s="170"/>
      <c r="GY28" s="170"/>
      <c r="GZ28" s="170"/>
      <c r="HA28" s="170"/>
      <c r="HB28" s="170"/>
      <c r="HC28" s="170"/>
      <c r="HD28" s="170"/>
      <c r="HE28" s="170"/>
      <c r="HF28" s="170"/>
      <c r="HG28" s="170"/>
      <c r="HH28" s="170"/>
      <c r="HI28" s="170"/>
      <c r="HJ28" s="170"/>
      <c r="HK28" s="170"/>
      <c r="HL28" s="170"/>
      <c r="HM28" s="170"/>
      <c r="HN28" s="170"/>
      <c r="HO28" s="170"/>
      <c r="HP28" s="170"/>
      <c r="HQ28" s="170"/>
      <c r="HR28" s="170"/>
      <c r="HS28" s="170"/>
      <c r="HT28" s="170"/>
      <c r="HU28" s="170"/>
      <c r="HV28" s="170"/>
      <c r="HW28" s="170"/>
      <c r="HX28" s="170"/>
      <c r="HY28" s="170"/>
      <c r="HZ28" s="170"/>
      <c r="IA28" s="170"/>
      <c r="IB28" s="170"/>
      <c r="IC28" s="170"/>
      <c r="ID28" s="170"/>
      <c r="IE28" s="170"/>
      <c r="IF28" s="170"/>
      <c r="IG28" s="170"/>
      <c r="IH28" s="170"/>
      <c r="II28" s="170"/>
      <c r="IJ28" s="170"/>
      <c r="IK28" s="170"/>
      <c r="IL28" s="170"/>
      <c r="IM28" s="170"/>
    </row>
    <row r="29" spans="1:247" ht="16.5">
      <c r="A29" s="9"/>
      <c r="B29" s="10"/>
      <c r="C29" s="10"/>
      <c r="D29" s="132"/>
      <c r="E29" s="132"/>
      <c r="F29" s="120"/>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row>
    <row r="30" spans="1:247" ht="16.5">
      <c r="A30" s="266" t="s">
        <v>28</v>
      </c>
      <c r="B30" s="266"/>
      <c r="C30" s="266"/>
      <c r="D30" s="266"/>
      <c r="E30" s="266"/>
      <c r="F30" s="266"/>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row>
    <row r="31" spans="1:247" ht="16.5">
      <c r="A31" s="19"/>
      <c r="B31" s="19"/>
      <c r="C31" s="19"/>
      <c r="D31" s="120"/>
      <c r="E31" s="120"/>
      <c r="F31" s="13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row>
    <row r="32" spans="1:247" ht="16.5">
      <c r="A32" s="4"/>
      <c r="B32" s="4"/>
      <c r="C32" s="20"/>
      <c r="D32" s="134"/>
      <c r="E32" s="134"/>
      <c r="F32" s="13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row>
    <row r="33" spans="1:247" ht="16.5">
      <c r="A33" s="4"/>
      <c r="B33" s="4"/>
      <c r="C33" s="20"/>
      <c r="D33" s="134"/>
      <c r="E33" s="134"/>
      <c r="F33" s="13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row>
    <row r="34" spans="1:247" ht="16.5">
      <c r="A34" s="4"/>
      <c r="B34" s="4"/>
      <c r="C34" s="20"/>
      <c r="D34" s="134"/>
      <c r="E34" s="134"/>
      <c r="F34" s="13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row>
    <row r="35" spans="1:247" ht="16.5">
      <c r="A35" s="4"/>
      <c r="B35" s="4"/>
      <c r="C35" s="20"/>
      <c r="D35" s="134"/>
      <c r="E35" s="134"/>
      <c r="F35" s="13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row>
  </sheetData>
  <mergeCells count="10">
    <mergeCell ref="A30:F30"/>
    <mergeCell ref="A28:F28"/>
    <mergeCell ref="A5:F5"/>
    <mergeCell ref="A1:B1"/>
    <mergeCell ref="C1:F1"/>
    <mergeCell ref="A2:B2"/>
    <mergeCell ref="C2:F2"/>
    <mergeCell ref="A4:F4"/>
    <mergeCell ref="A6:F6"/>
    <mergeCell ref="A7:F7"/>
  </mergeCells>
  <phoneticPr fontId="49" type="noConversion"/>
  <pageMargins left="0.7" right="0.7" top="0.75" bottom="0.75" header="0.3" footer="0.3"/>
  <pageSetup paperSize="9" scale="82" orientation="portrait" verticalDpi="0" r:id="rId1"/>
  <colBreaks count="1" manualBreakCount="1">
    <brk id="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71581-60DD-4F94-A614-4BE6520478C3}">
  <dimension ref="A1:J19"/>
  <sheetViews>
    <sheetView view="pageLayout" zoomScaleNormal="100" workbookViewId="0">
      <selection activeCell="M6" sqref="M6:N6"/>
    </sheetView>
  </sheetViews>
  <sheetFormatPr defaultRowHeight="16.5"/>
  <cols>
    <col min="1" max="6" width="9.140625" style="22"/>
    <col min="7" max="7" width="9.85546875" style="22" customWidth="1"/>
    <col min="8" max="8" width="15.85546875" style="22" customWidth="1"/>
    <col min="9" max="10" width="9.140625" style="22"/>
    <col min="11" max="11" width="15.42578125" style="22" bestFit="1" customWidth="1"/>
    <col min="12" max="262" width="9.140625" style="22"/>
    <col min="263" max="263" width="9.85546875" style="22" customWidth="1"/>
    <col min="264" max="264" width="15.85546875" style="22" customWidth="1"/>
    <col min="265" max="266" width="9.140625" style="22"/>
    <col min="267" max="267" width="15.42578125" style="22" bestFit="1" customWidth="1"/>
    <col min="268" max="518" width="9.140625" style="22"/>
    <col min="519" max="519" width="9.85546875" style="22" customWidth="1"/>
    <col min="520" max="520" width="15.85546875" style="22" customWidth="1"/>
    <col min="521" max="522" width="9.140625" style="22"/>
    <col min="523" max="523" width="15.42578125" style="22" bestFit="1" customWidth="1"/>
    <col min="524" max="774" width="9.140625" style="22"/>
    <col min="775" max="775" width="9.85546875" style="22" customWidth="1"/>
    <col min="776" max="776" width="15.85546875" style="22" customWidth="1"/>
    <col min="777" max="778" width="9.140625" style="22"/>
    <col min="779" max="779" width="15.42578125" style="22" bestFit="1" customWidth="1"/>
    <col min="780" max="1030" width="9.140625" style="22"/>
    <col min="1031" max="1031" width="9.85546875" style="22" customWidth="1"/>
    <col min="1032" max="1032" width="15.85546875" style="22" customWidth="1"/>
    <col min="1033" max="1034" width="9.140625" style="22"/>
    <col min="1035" max="1035" width="15.42578125" style="22" bestFit="1" customWidth="1"/>
    <col min="1036" max="1286" width="9.140625" style="22"/>
    <col min="1287" max="1287" width="9.85546875" style="22" customWidth="1"/>
    <col min="1288" max="1288" width="15.85546875" style="22" customWidth="1"/>
    <col min="1289" max="1290" width="9.140625" style="22"/>
    <col min="1291" max="1291" width="15.42578125" style="22" bestFit="1" customWidth="1"/>
    <col min="1292" max="1542" width="9.140625" style="22"/>
    <col min="1543" max="1543" width="9.85546875" style="22" customWidth="1"/>
    <col min="1544" max="1544" width="15.85546875" style="22" customWidth="1"/>
    <col min="1545" max="1546" width="9.140625" style="22"/>
    <col min="1547" max="1547" width="15.42578125" style="22" bestFit="1" customWidth="1"/>
    <col min="1548" max="1798" width="9.140625" style="22"/>
    <col min="1799" max="1799" width="9.85546875" style="22" customWidth="1"/>
    <col min="1800" max="1800" width="15.85546875" style="22" customWidth="1"/>
    <col min="1801" max="1802" width="9.140625" style="22"/>
    <col min="1803" max="1803" width="15.42578125" style="22" bestFit="1" customWidth="1"/>
    <col min="1804" max="2054" width="9.140625" style="22"/>
    <col min="2055" max="2055" width="9.85546875" style="22" customWidth="1"/>
    <col min="2056" max="2056" width="15.85546875" style="22" customWidth="1"/>
    <col min="2057" max="2058" width="9.140625" style="22"/>
    <col min="2059" max="2059" width="15.42578125" style="22" bestFit="1" customWidth="1"/>
    <col min="2060" max="2310" width="9.140625" style="22"/>
    <col min="2311" max="2311" width="9.85546875" style="22" customWidth="1"/>
    <col min="2312" max="2312" width="15.85546875" style="22" customWidth="1"/>
    <col min="2313" max="2314" width="9.140625" style="22"/>
    <col min="2315" max="2315" width="15.42578125" style="22" bestFit="1" customWidth="1"/>
    <col min="2316" max="2566" width="9.140625" style="22"/>
    <col min="2567" max="2567" width="9.85546875" style="22" customWidth="1"/>
    <col min="2568" max="2568" width="15.85546875" style="22" customWidth="1"/>
    <col min="2569" max="2570" width="9.140625" style="22"/>
    <col min="2571" max="2571" width="15.42578125" style="22" bestFit="1" customWidth="1"/>
    <col min="2572" max="2822" width="9.140625" style="22"/>
    <col min="2823" max="2823" width="9.85546875" style="22" customWidth="1"/>
    <col min="2824" max="2824" width="15.85546875" style="22" customWidth="1"/>
    <col min="2825" max="2826" width="9.140625" style="22"/>
    <col min="2827" max="2827" width="15.42578125" style="22" bestFit="1" customWidth="1"/>
    <col min="2828" max="3078" width="9.140625" style="22"/>
    <col min="3079" max="3079" width="9.85546875" style="22" customWidth="1"/>
    <col min="3080" max="3080" width="15.85546875" style="22" customWidth="1"/>
    <col min="3081" max="3082" width="9.140625" style="22"/>
    <col min="3083" max="3083" width="15.42578125" style="22" bestFit="1" customWidth="1"/>
    <col min="3084" max="3334" width="9.140625" style="22"/>
    <col min="3335" max="3335" width="9.85546875" style="22" customWidth="1"/>
    <col min="3336" max="3336" width="15.85546875" style="22" customWidth="1"/>
    <col min="3337" max="3338" width="9.140625" style="22"/>
    <col min="3339" max="3339" width="15.42578125" style="22" bestFit="1" customWidth="1"/>
    <col min="3340" max="3590" width="9.140625" style="22"/>
    <col min="3591" max="3591" width="9.85546875" style="22" customWidth="1"/>
    <col min="3592" max="3592" width="15.85546875" style="22" customWidth="1"/>
    <col min="3593" max="3594" width="9.140625" style="22"/>
    <col min="3595" max="3595" width="15.42578125" style="22" bestFit="1" customWidth="1"/>
    <col min="3596" max="3846" width="9.140625" style="22"/>
    <col min="3847" max="3847" width="9.85546875" style="22" customWidth="1"/>
    <col min="3848" max="3848" width="15.85546875" style="22" customWidth="1"/>
    <col min="3849" max="3850" width="9.140625" style="22"/>
    <col min="3851" max="3851" width="15.42578125" style="22" bestFit="1" customWidth="1"/>
    <col min="3852" max="4102" width="9.140625" style="22"/>
    <col min="4103" max="4103" width="9.85546875" style="22" customWidth="1"/>
    <col min="4104" max="4104" width="15.85546875" style="22" customWidth="1"/>
    <col min="4105" max="4106" width="9.140625" style="22"/>
    <col min="4107" max="4107" width="15.42578125" style="22" bestFit="1" customWidth="1"/>
    <col min="4108" max="4358" width="9.140625" style="22"/>
    <col min="4359" max="4359" width="9.85546875" style="22" customWidth="1"/>
    <col min="4360" max="4360" width="15.85546875" style="22" customWidth="1"/>
    <col min="4361" max="4362" width="9.140625" style="22"/>
    <col min="4363" max="4363" width="15.42578125" style="22" bestFit="1" customWidth="1"/>
    <col min="4364" max="4614" width="9.140625" style="22"/>
    <col min="4615" max="4615" width="9.85546875" style="22" customWidth="1"/>
    <col min="4616" max="4616" width="15.85546875" style="22" customWidth="1"/>
    <col min="4617" max="4618" width="9.140625" style="22"/>
    <col min="4619" max="4619" width="15.42578125" style="22" bestFit="1" customWidth="1"/>
    <col min="4620" max="4870" width="9.140625" style="22"/>
    <col min="4871" max="4871" width="9.85546875" style="22" customWidth="1"/>
    <col min="4872" max="4872" width="15.85546875" style="22" customWidth="1"/>
    <col min="4873" max="4874" width="9.140625" style="22"/>
    <col min="4875" max="4875" width="15.42578125" style="22" bestFit="1" customWidth="1"/>
    <col min="4876" max="5126" width="9.140625" style="22"/>
    <col min="5127" max="5127" width="9.85546875" style="22" customWidth="1"/>
    <col min="5128" max="5128" width="15.85546875" style="22" customWidth="1"/>
    <col min="5129" max="5130" width="9.140625" style="22"/>
    <col min="5131" max="5131" width="15.42578125" style="22" bestFit="1" customWidth="1"/>
    <col min="5132" max="5382" width="9.140625" style="22"/>
    <col min="5383" max="5383" width="9.85546875" style="22" customWidth="1"/>
    <col min="5384" max="5384" width="15.85546875" style="22" customWidth="1"/>
    <col min="5385" max="5386" width="9.140625" style="22"/>
    <col min="5387" max="5387" width="15.42578125" style="22" bestFit="1" customWidth="1"/>
    <col min="5388" max="5638" width="9.140625" style="22"/>
    <col min="5639" max="5639" width="9.85546875" style="22" customWidth="1"/>
    <col min="5640" max="5640" width="15.85546875" style="22" customWidth="1"/>
    <col min="5641" max="5642" width="9.140625" style="22"/>
    <col min="5643" max="5643" width="15.42578125" style="22" bestFit="1" customWidth="1"/>
    <col min="5644" max="5894" width="9.140625" style="22"/>
    <col min="5895" max="5895" width="9.85546875" style="22" customWidth="1"/>
    <col min="5896" max="5896" width="15.85546875" style="22" customWidth="1"/>
    <col min="5897" max="5898" width="9.140625" style="22"/>
    <col min="5899" max="5899" width="15.42578125" style="22" bestFit="1" customWidth="1"/>
    <col min="5900" max="6150" width="9.140625" style="22"/>
    <col min="6151" max="6151" width="9.85546875" style="22" customWidth="1"/>
    <col min="6152" max="6152" width="15.85546875" style="22" customWidth="1"/>
    <col min="6153" max="6154" width="9.140625" style="22"/>
    <col min="6155" max="6155" width="15.42578125" style="22" bestFit="1" customWidth="1"/>
    <col min="6156" max="6406" width="9.140625" style="22"/>
    <col min="6407" max="6407" width="9.85546875" style="22" customWidth="1"/>
    <col min="6408" max="6408" width="15.85546875" style="22" customWidth="1"/>
    <col min="6409" max="6410" width="9.140625" style="22"/>
    <col min="6411" max="6411" width="15.42578125" style="22" bestFit="1" customWidth="1"/>
    <col min="6412" max="6662" width="9.140625" style="22"/>
    <col min="6663" max="6663" width="9.85546875" style="22" customWidth="1"/>
    <col min="6664" max="6664" width="15.85546875" style="22" customWidth="1"/>
    <col min="6665" max="6666" width="9.140625" style="22"/>
    <col min="6667" max="6667" width="15.42578125" style="22" bestFit="1" customWidth="1"/>
    <col min="6668" max="6918" width="9.140625" style="22"/>
    <col min="6919" max="6919" width="9.85546875" style="22" customWidth="1"/>
    <col min="6920" max="6920" width="15.85546875" style="22" customWidth="1"/>
    <col min="6921" max="6922" width="9.140625" style="22"/>
    <col min="6923" max="6923" width="15.42578125" style="22" bestFit="1" customWidth="1"/>
    <col min="6924" max="7174" width="9.140625" style="22"/>
    <col min="7175" max="7175" width="9.85546875" style="22" customWidth="1"/>
    <col min="7176" max="7176" width="15.85546875" style="22" customWidth="1"/>
    <col min="7177" max="7178" width="9.140625" style="22"/>
    <col min="7179" max="7179" width="15.42578125" style="22" bestFit="1" customWidth="1"/>
    <col min="7180" max="7430" width="9.140625" style="22"/>
    <col min="7431" max="7431" width="9.85546875" style="22" customWidth="1"/>
    <col min="7432" max="7432" width="15.85546875" style="22" customWidth="1"/>
    <col min="7433" max="7434" width="9.140625" style="22"/>
    <col min="7435" max="7435" width="15.42578125" style="22" bestFit="1" customWidth="1"/>
    <col min="7436" max="7686" width="9.140625" style="22"/>
    <col min="7687" max="7687" width="9.85546875" style="22" customWidth="1"/>
    <col min="7688" max="7688" width="15.85546875" style="22" customWidth="1"/>
    <col min="7689" max="7690" width="9.140625" style="22"/>
    <col min="7691" max="7691" width="15.42578125" style="22" bestFit="1" customWidth="1"/>
    <col min="7692" max="7942" width="9.140625" style="22"/>
    <col min="7943" max="7943" width="9.85546875" style="22" customWidth="1"/>
    <col min="7944" max="7944" width="15.85546875" style="22" customWidth="1"/>
    <col min="7945" max="7946" width="9.140625" style="22"/>
    <col min="7947" max="7947" width="15.42578125" style="22" bestFit="1" customWidth="1"/>
    <col min="7948" max="8198" width="9.140625" style="22"/>
    <col min="8199" max="8199" width="9.85546875" style="22" customWidth="1"/>
    <col min="8200" max="8200" width="15.85546875" style="22" customWidth="1"/>
    <col min="8201" max="8202" width="9.140625" style="22"/>
    <col min="8203" max="8203" width="15.42578125" style="22" bestFit="1" customWidth="1"/>
    <col min="8204" max="8454" width="9.140625" style="22"/>
    <col min="8455" max="8455" width="9.85546875" style="22" customWidth="1"/>
    <col min="8456" max="8456" width="15.85546875" style="22" customWidth="1"/>
    <col min="8457" max="8458" width="9.140625" style="22"/>
    <col min="8459" max="8459" width="15.42578125" style="22" bestFit="1" customWidth="1"/>
    <col min="8460" max="8710" width="9.140625" style="22"/>
    <col min="8711" max="8711" width="9.85546875" style="22" customWidth="1"/>
    <col min="8712" max="8712" width="15.85546875" style="22" customWidth="1"/>
    <col min="8713" max="8714" width="9.140625" style="22"/>
    <col min="8715" max="8715" width="15.42578125" style="22" bestFit="1" customWidth="1"/>
    <col min="8716" max="8966" width="9.140625" style="22"/>
    <col min="8967" max="8967" width="9.85546875" style="22" customWidth="1"/>
    <col min="8968" max="8968" width="15.85546875" style="22" customWidth="1"/>
    <col min="8969" max="8970" width="9.140625" style="22"/>
    <col min="8971" max="8971" width="15.42578125" style="22" bestFit="1" customWidth="1"/>
    <col min="8972" max="9222" width="9.140625" style="22"/>
    <col min="9223" max="9223" width="9.85546875" style="22" customWidth="1"/>
    <col min="9224" max="9224" width="15.85546875" style="22" customWidth="1"/>
    <col min="9225" max="9226" width="9.140625" style="22"/>
    <col min="9227" max="9227" width="15.42578125" style="22" bestFit="1" customWidth="1"/>
    <col min="9228" max="9478" width="9.140625" style="22"/>
    <col min="9479" max="9479" width="9.85546875" style="22" customWidth="1"/>
    <col min="9480" max="9480" width="15.85546875" style="22" customWidth="1"/>
    <col min="9481" max="9482" width="9.140625" style="22"/>
    <col min="9483" max="9483" width="15.42578125" style="22" bestFit="1" customWidth="1"/>
    <col min="9484" max="9734" width="9.140625" style="22"/>
    <col min="9735" max="9735" width="9.85546875" style="22" customWidth="1"/>
    <col min="9736" max="9736" width="15.85546875" style="22" customWidth="1"/>
    <col min="9737" max="9738" width="9.140625" style="22"/>
    <col min="9739" max="9739" width="15.42578125" style="22" bestFit="1" customWidth="1"/>
    <col min="9740" max="9990" width="9.140625" style="22"/>
    <col min="9991" max="9991" width="9.85546875" style="22" customWidth="1"/>
    <col min="9992" max="9992" width="15.85546875" style="22" customWidth="1"/>
    <col min="9993" max="9994" width="9.140625" style="22"/>
    <col min="9995" max="9995" width="15.42578125" style="22" bestFit="1" customWidth="1"/>
    <col min="9996" max="10246" width="9.140625" style="22"/>
    <col min="10247" max="10247" width="9.85546875" style="22" customWidth="1"/>
    <col min="10248" max="10248" width="15.85546875" style="22" customWidth="1"/>
    <col min="10249" max="10250" width="9.140625" style="22"/>
    <col min="10251" max="10251" width="15.42578125" style="22" bestFit="1" customWidth="1"/>
    <col min="10252" max="10502" width="9.140625" style="22"/>
    <col min="10503" max="10503" width="9.85546875" style="22" customWidth="1"/>
    <col min="10504" max="10504" width="15.85546875" style="22" customWidth="1"/>
    <col min="10505" max="10506" width="9.140625" style="22"/>
    <col min="10507" max="10507" width="15.42578125" style="22" bestFit="1" customWidth="1"/>
    <col min="10508" max="10758" width="9.140625" style="22"/>
    <col min="10759" max="10759" width="9.85546875" style="22" customWidth="1"/>
    <col min="10760" max="10760" width="15.85546875" style="22" customWidth="1"/>
    <col min="10761" max="10762" width="9.140625" style="22"/>
    <col min="10763" max="10763" width="15.42578125" style="22" bestFit="1" customWidth="1"/>
    <col min="10764" max="11014" width="9.140625" style="22"/>
    <col min="11015" max="11015" width="9.85546875" style="22" customWidth="1"/>
    <col min="11016" max="11016" width="15.85546875" style="22" customWidth="1"/>
    <col min="11017" max="11018" width="9.140625" style="22"/>
    <col min="11019" max="11019" width="15.42578125" style="22" bestFit="1" customWidth="1"/>
    <col min="11020" max="11270" width="9.140625" style="22"/>
    <col min="11271" max="11271" width="9.85546875" style="22" customWidth="1"/>
    <col min="11272" max="11272" width="15.85546875" style="22" customWidth="1"/>
    <col min="11273" max="11274" width="9.140625" style="22"/>
    <col min="11275" max="11275" width="15.42578125" style="22" bestFit="1" customWidth="1"/>
    <col min="11276" max="11526" width="9.140625" style="22"/>
    <col min="11527" max="11527" width="9.85546875" style="22" customWidth="1"/>
    <col min="11528" max="11528" width="15.85546875" style="22" customWidth="1"/>
    <col min="11529" max="11530" width="9.140625" style="22"/>
    <col min="11531" max="11531" width="15.42578125" style="22" bestFit="1" customWidth="1"/>
    <col min="11532" max="11782" width="9.140625" style="22"/>
    <col min="11783" max="11783" width="9.85546875" style="22" customWidth="1"/>
    <col min="11784" max="11784" width="15.85546875" style="22" customWidth="1"/>
    <col min="11785" max="11786" width="9.140625" style="22"/>
    <col min="11787" max="11787" width="15.42578125" style="22" bestFit="1" customWidth="1"/>
    <col min="11788" max="12038" width="9.140625" style="22"/>
    <col min="12039" max="12039" width="9.85546875" style="22" customWidth="1"/>
    <col min="12040" max="12040" width="15.85546875" style="22" customWidth="1"/>
    <col min="12041" max="12042" width="9.140625" style="22"/>
    <col min="12043" max="12043" width="15.42578125" style="22" bestFit="1" customWidth="1"/>
    <col min="12044" max="12294" width="9.140625" style="22"/>
    <col min="12295" max="12295" width="9.85546875" style="22" customWidth="1"/>
    <col min="12296" max="12296" width="15.85546875" style="22" customWidth="1"/>
    <col min="12297" max="12298" width="9.140625" style="22"/>
    <col min="12299" max="12299" width="15.42578125" style="22" bestFit="1" customWidth="1"/>
    <col min="12300" max="12550" width="9.140625" style="22"/>
    <col min="12551" max="12551" width="9.85546875" style="22" customWidth="1"/>
    <col min="12552" max="12552" width="15.85546875" style="22" customWidth="1"/>
    <col min="12553" max="12554" width="9.140625" style="22"/>
    <col min="12555" max="12555" width="15.42578125" style="22" bestFit="1" customWidth="1"/>
    <col min="12556" max="12806" width="9.140625" style="22"/>
    <col min="12807" max="12807" width="9.85546875" style="22" customWidth="1"/>
    <col min="12808" max="12808" width="15.85546875" style="22" customWidth="1"/>
    <col min="12809" max="12810" width="9.140625" style="22"/>
    <col min="12811" max="12811" width="15.42578125" style="22" bestFit="1" customWidth="1"/>
    <col min="12812" max="13062" width="9.140625" style="22"/>
    <col min="13063" max="13063" width="9.85546875" style="22" customWidth="1"/>
    <col min="13064" max="13064" width="15.85546875" style="22" customWidth="1"/>
    <col min="13065" max="13066" width="9.140625" style="22"/>
    <col min="13067" max="13067" width="15.42578125" style="22" bestFit="1" customWidth="1"/>
    <col min="13068" max="13318" width="9.140625" style="22"/>
    <col min="13319" max="13319" width="9.85546875" style="22" customWidth="1"/>
    <col min="13320" max="13320" width="15.85546875" style="22" customWidth="1"/>
    <col min="13321" max="13322" width="9.140625" style="22"/>
    <col min="13323" max="13323" width="15.42578125" style="22" bestFit="1" customWidth="1"/>
    <col min="13324" max="13574" width="9.140625" style="22"/>
    <col min="13575" max="13575" width="9.85546875" style="22" customWidth="1"/>
    <col min="13576" max="13576" width="15.85546875" style="22" customWidth="1"/>
    <col min="13577" max="13578" width="9.140625" style="22"/>
    <col min="13579" max="13579" width="15.42578125" style="22" bestFit="1" customWidth="1"/>
    <col min="13580" max="13830" width="9.140625" style="22"/>
    <col min="13831" max="13831" width="9.85546875" style="22" customWidth="1"/>
    <col min="13832" max="13832" width="15.85546875" style="22" customWidth="1"/>
    <col min="13833" max="13834" width="9.140625" style="22"/>
    <col min="13835" max="13835" width="15.42578125" style="22" bestFit="1" customWidth="1"/>
    <col min="13836" max="14086" width="9.140625" style="22"/>
    <col min="14087" max="14087" width="9.85546875" style="22" customWidth="1"/>
    <col min="14088" max="14088" width="15.85546875" style="22" customWidth="1"/>
    <col min="14089" max="14090" width="9.140625" style="22"/>
    <col min="14091" max="14091" width="15.42578125" style="22" bestFit="1" customWidth="1"/>
    <col min="14092" max="14342" width="9.140625" style="22"/>
    <col min="14343" max="14343" width="9.85546875" style="22" customWidth="1"/>
    <col min="14344" max="14344" width="15.85546875" style="22" customWidth="1"/>
    <col min="14345" max="14346" width="9.140625" style="22"/>
    <col min="14347" max="14347" width="15.42578125" style="22" bestFit="1" customWidth="1"/>
    <col min="14348" max="14598" width="9.140625" style="22"/>
    <col min="14599" max="14599" width="9.85546875" style="22" customWidth="1"/>
    <col min="14600" max="14600" width="15.85546875" style="22" customWidth="1"/>
    <col min="14601" max="14602" width="9.140625" style="22"/>
    <col min="14603" max="14603" width="15.42578125" style="22" bestFit="1" customWidth="1"/>
    <col min="14604" max="14854" width="9.140625" style="22"/>
    <col min="14855" max="14855" width="9.85546875" style="22" customWidth="1"/>
    <col min="14856" max="14856" width="15.85546875" style="22" customWidth="1"/>
    <col min="14857" max="14858" width="9.140625" style="22"/>
    <col min="14859" max="14859" width="15.42578125" style="22" bestFit="1" customWidth="1"/>
    <col min="14860" max="15110" width="9.140625" style="22"/>
    <col min="15111" max="15111" width="9.85546875" style="22" customWidth="1"/>
    <col min="15112" max="15112" width="15.85546875" style="22" customWidth="1"/>
    <col min="15113" max="15114" width="9.140625" style="22"/>
    <col min="15115" max="15115" width="15.42578125" style="22" bestFit="1" customWidth="1"/>
    <col min="15116" max="15366" width="9.140625" style="22"/>
    <col min="15367" max="15367" width="9.85546875" style="22" customWidth="1"/>
    <col min="15368" max="15368" width="15.85546875" style="22" customWidth="1"/>
    <col min="15369" max="15370" width="9.140625" style="22"/>
    <col min="15371" max="15371" width="15.42578125" style="22" bestFit="1" customWidth="1"/>
    <col min="15372" max="15622" width="9.140625" style="22"/>
    <col min="15623" max="15623" width="9.85546875" style="22" customWidth="1"/>
    <col min="15624" max="15624" width="15.85546875" style="22" customWidth="1"/>
    <col min="15625" max="15626" width="9.140625" style="22"/>
    <col min="15627" max="15627" width="15.42578125" style="22" bestFit="1" customWidth="1"/>
    <col min="15628" max="15878" width="9.140625" style="22"/>
    <col min="15879" max="15879" width="9.85546875" style="22" customWidth="1"/>
    <col min="15880" max="15880" width="15.85546875" style="22" customWidth="1"/>
    <col min="15881" max="15882" width="9.140625" style="22"/>
    <col min="15883" max="15883" width="15.42578125" style="22" bestFit="1" customWidth="1"/>
    <col min="15884" max="16134" width="9.140625" style="22"/>
    <col min="16135" max="16135" width="9.85546875" style="22" customWidth="1"/>
    <col min="16136" max="16136" width="15.85546875" style="22" customWidth="1"/>
    <col min="16137" max="16138" width="9.140625" style="22"/>
    <col min="16139" max="16139" width="15.42578125" style="22" bestFit="1" customWidth="1"/>
    <col min="16140" max="16384" width="9.140625" style="22"/>
  </cols>
  <sheetData>
    <row r="1" spans="1:10">
      <c r="A1" s="276" t="s">
        <v>0</v>
      </c>
      <c r="B1" s="276"/>
      <c r="C1" s="276"/>
      <c r="D1" s="276"/>
      <c r="E1" s="277" t="s">
        <v>1</v>
      </c>
      <c r="F1" s="277"/>
      <c r="G1" s="277"/>
      <c r="H1" s="277"/>
      <c r="I1" s="277"/>
    </row>
    <row r="2" spans="1:10" ht="17.25">
      <c r="A2" s="276" t="s">
        <v>2</v>
      </c>
      <c r="B2" s="276"/>
      <c r="C2" s="276"/>
      <c r="D2" s="276"/>
      <c r="E2" s="278" t="s">
        <v>3</v>
      </c>
      <c r="F2" s="278"/>
      <c r="G2" s="278"/>
      <c r="H2" s="278"/>
      <c r="I2" s="278"/>
    </row>
    <row r="3" spans="1:10">
      <c r="A3" s="279" t="s">
        <v>4</v>
      </c>
      <c r="B3" s="279"/>
      <c r="C3" s="279"/>
      <c r="D3" s="279"/>
    </row>
    <row r="4" spans="1:10">
      <c r="A4" s="276" t="s">
        <v>5</v>
      </c>
      <c r="B4" s="276"/>
      <c r="C4" s="276"/>
      <c r="D4" s="276"/>
      <c r="F4" s="56" t="str">
        <f>TT!C23</f>
        <v>Hải Phòng, ngày …… tháng …… năm 2026</v>
      </c>
      <c r="G4" s="56"/>
      <c r="H4" s="56"/>
      <c r="I4" s="56"/>
    </row>
    <row r="6" spans="1:10" ht="20.25">
      <c r="A6" s="280" t="s">
        <v>6</v>
      </c>
      <c r="B6" s="280"/>
      <c r="C6" s="280"/>
      <c r="D6" s="280"/>
      <c r="E6" s="280"/>
      <c r="F6" s="280"/>
      <c r="G6" s="280"/>
      <c r="H6" s="280"/>
      <c r="I6" s="280"/>
    </row>
    <row r="8" spans="1:10" ht="17.25">
      <c r="A8" s="192" t="str">
        <f>"Kính gửi :   "&amp;UPPER(TT!C15)</f>
        <v>Kính gửi :   CÔNG TY TNHH XÂY DỰNG ĐỊNH SƠN</v>
      </c>
      <c r="B8" s="193"/>
      <c r="C8" s="194"/>
      <c r="D8" s="195"/>
      <c r="E8" s="192"/>
      <c r="F8" s="193"/>
      <c r="G8" s="193"/>
      <c r="H8" s="193"/>
      <c r="I8" s="193"/>
      <c r="J8" s="195"/>
    </row>
    <row r="9" spans="1:10" ht="17.25">
      <c r="A9" s="25"/>
      <c r="B9" s="25"/>
      <c r="C9" s="12"/>
      <c r="E9" s="26"/>
      <c r="F9" s="25"/>
      <c r="G9" s="25"/>
      <c r="H9" s="25"/>
      <c r="I9" s="25"/>
    </row>
    <row r="10" spans="1:10" ht="52.5" customHeight="1">
      <c r="A10" s="246" t="str">
        <f>"-Căn cứ hợp đồng số: "&amp;TT!C5&amp;" giữa Công ty TNHH Thương Mại Mai Hoan và "&amp;TT!C15&amp;" về việc "&amp;TT!C3</f>
        <v>-Căn cứ hợp đồng số: 1011/2025/HĐKT/DS-MH giữa Công ty TNHH Thương Mại Mai Hoan và Công Ty Tnhh Xây Dựng Định Sơn về việc Cung cấp  cọc BTCT 200*200</v>
      </c>
      <c r="B10" s="246"/>
      <c r="C10" s="246"/>
      <c r="D10" s="246"/>
      <c r="E10" s="246"/>
      <c r="F10" s="246"/>
      <c r="G10" s="246"/>
      <c r="H10" s="246"/>
      <c r="I10" s="246"/>
      <c r="J10" s="246"/>
    </row>
    <row r="11" spans="1:10" ht="24" customHeight="1">
      <c r="A11" s="27" t="s">
        <v>7</v>
      </c>
      <c r="B11" s="27"/>
      <c r="C11" s="27"/>
      <c r="D11" s="27"/>
      <c r="E11" s="27"/>
      <c r="F11" s="27"/>
      <c r="G11" s="27"/>
      <c r="H11" s="27"/>
      <c r="I11" s="27"/>
    </row>
    <row r="12" spans="1:10" ht="37.5" customHeight="1">
      <c r="A12" s="281" t="str">
        <f>TT!C8&amp;" kính đề nghị "&amp;TT!C15&amp;" thanh toán cho chúng tôi theo bảng giá trị đề nghị thanh toán."</f>
        <v>Công ty TNHH Thương mại Mai Hoan kính đề nghị Công Ty Tnhh Xây Dựng Định Sơn thanh toán cho chúng tôi theo bảng giá trị đề nghị thanh toán.</v>
      </c>
      <c r="B12" s="281"/>
      <c r="C12" s="281"/>
      <c r="D12" s="281"/>
      <c r="E12" s="281"/>
      <c r="F12" s="281"/>
      <c r="G12" s="281"/>
      <c r="H12" s="281"/>
      <c r="I12" s="281"/>
      <c r="J12" s="281"/>
    </row>
    <row r="13" spans="1:10" ht="24.75" customHeight="1">
      <c r="A13" s="29" t="s">
        <v>142</v>
      </c>
      <c r="B13" s="29"/>
      <c r="C13" s="29"/>
      <c r="D13" s="29"/>
      <c r="E13" s="29"/>
      <c r="F13" s="29"/>
      <c r="G13" s="29"/>
      <c r="H13" s="28">
        <f>'đc công nợ'!E27</f>
        <v>94245120</v>
      </c>
      <c r="I13" s="19" t="s">
        <v>8</v>
      </c>
    </row>
    <row r="14" spans="1:10" s="30" customFormat="1" ht="19.5" customHeight="1">
      <c r="A14" s="271" t="str">
        <f>'đc công nợ'!A28:F28</f>
        <v>Bằng chữ :  Chín mươi bốn triệu, hai trăm bốn mươi lăm nghìn, một trăm hai mươi đồng.</v>
      </c>
      <c r="B14" s="271"/>
      <c r="C14" s="271"/>
      <c r="D14" s="271"/>
      <c r="E14" s="271"/>
      <c r="F14" s="271"/>
      <c r="G14" s="271"/>
      <c r="H14" s="271"/>
      <c r="I14" s="271"/>
    </row>
    <row r="15" spans="1:10" s="30" customFormat="1" ht="19.5" customHeight="1">
      <c r="A15" s="136"/>
      <c r="B15" s="136"/>
      <c r="C15" s="136"/>
      <c r="D15" s="136"/>
      <c r="E15" s="136"/>
      <c r="F15" s="136"/>
      <c r="G15" s="136"/>
      <c r="H15" s="136"/>
      <c r="I15" s="136"/>
    </row>
    <row r="16" spans="1:10" ht="24.75" customHeight="1">
      <c r="A16" s="27" t="s">
        <v>9</v>
      </c>
      <c r="B16" s="27"/>
      <c r="C16" s="27"/>
      <c r="D16" s="27"/>
      <c r="E16" s="27"/>
      <c r="F16" s="27"/>
      <c r="G16" s="27"/>
      <c r="H16" s="27"/>
      <c r="I16" s="27"/>
    </row>
    <row r="17" spans="1:9" ht="24.75" customHeight="1">
      <c r="A17" s="27" t="s">
        <v>10</v>
      </c>
      <c r="B17" s="27"/>
      <c r="C17" s="27" t="s">
        <v>11</v>
      </c>
      <c r="D17" s="27"/>
      <c r="E17" s="27"/>
      <c r="F17" s="27"/>
      <c r="G17" s="27"/>
      <c r="H17" s="27"/>
      <c r="I17" s="27"/>
    </row>
    <row r="18" spans="1:9" ht="24.75" customHeight="1">
      <c r="A18" s="27" t="s">
        <v>183</v>
      </c>
      <c r="B18" s="27"/>
      <c r="C18" s="27" t="s">
        <v>184</v>
      </c>
      <c r="D18" s="27"/>
      <c r="E18" s="27"/>
      <c r="F18" s="27"/>
      <c r="G18" s="27"/>
      <c r="H18" s="27"/>
      <c r="I18" s="27"/>
    </row>
    <row r="19" spans="1:9" ht="57" customHeight="1">
      <c r="F19" s="275" t="s">
        <v>12</v>
      </c>
      <c r="G19" s="275"/>
      <c r="H19" s="275"/>
      <c r="I19" s="275"/>
    </row>
  </sheetData>
  <dataConsolidate/>
  <mergeCells count="11">
    <mergeCell ref="F19:I19"/>
    <mergeCell ref="A1:D1"/>
    <mergeCell ref="E1:I1"/>
    <mergeCell ref="A2:D2"/>
    <mergeCell ref="E2:I2"/>
    <mergeCell ref="A3:D3"/>
    <mergeCell ref="A4:D4"/>
    <mergeCell ref="A14:I14"/>
    <mergeCell ref="A6:I6"/>
    <mergeCell ref="A10:J10"/>
    <mergeCell ref="A12:J12"/>
  </mergeCells>
  <pageMargins left="0.7" right="0.7" top="0.75" bottom="0.75" header="0.3" footer="0.3"/>
  <pageSetup paperSize="9" scale="90"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25139-B4FF-4359-826F-0C4645B5BAA0}">
  <dimension ref="B1:X95"/>
  <sheetViews>
    <sheetView topLeftCell="A64" workbookViewId="0">
      <selection activeCell="A80" sqref="A80:XFD81"/>
    </sheetView>
  </sheetViews>
  <sheetFormatPr defaultColWidth="8.7109375" defaultRowHeight="15"/>
  <cols>
    <col min="1" max="1" width="3" style="198" customWidth="1"/>
    <col min="2" max="2" width="6.85546875" style="198" customWidth="1"/>
    <col min="3" max="3" width="13" style="198" customWidth="1"/>
    <col min="4" max="4" width="8.42578125" style="198" customWidth="1"/>
    <col min="5" max="5" width="11.85546875" style="198" customWidth="1"/>
    <col min="6" max="8" width="6.85546875" style="198" customWidth="1"/>
    <col min="9" max="9" width="5.5703125" style="198" customWidth="1"/>
    <col min="10" max="10" width="5.5703125" style="198" hidden="1" customWidth="1"/>
    <col min="11" max="11" width="11.5703125" style="198" customWidth="1"/>
    <col min="12" max="12" width="10.42578125" style="199" customWidth="1"/>
    <col min="13" max="14" width="11.42578125" style="198" customWidth="1"/>
    <col min="15" max="16384" width="8.7109375" style="198"/>
  </cols>
  <sheetData>
    <row r="1" spans="2:24">
      <c r="B1" s="197" t="s">
        <v>56</v>
      </c>
    </row>
    <row r="2" spans="2:24">
      <c r="B2" s="197" t="s">
        <v>178</v>
      </c>
    </row>
    <row r="3" spans="2:24" ht="24" customHeight="1">
      <c r="B3" s="285" t="s">
        <v>157</v>
      </c>
      <c r="C3" s="285"/>
      <c r="D3" s="285"/>
      <c r="E3" s="285"/>
      <c r="F3" s="285"/>
      <c r="G3" s="285"/>
      <c r="H3" s="285"/>
      <c r="I3" s="285"/>
      <c r="J3" s="285"/>
      <c r="K3" s="285"/>
      <c r="L3" s="285"/>
      <c r="M3" s="285"/>
      <c r="N3" s="285"/>
      <c r="O3" s="285"/>
      <c r="P3" s="285"/>
      <c r="Q3" s="201"/>
      <c r="R3" s="201"/>
      <c r="S3" s="201"/>
      <c r="T3" s="201"/>
      <c r="U3" s="201"/>
      <c r="V3" s="201"/>
      <c r="W3" s="201"/>
      <c r="X3" s="201"/>
    </row>
    <row r="4" spans="2:24" ht="9" customHeight="1">
      <c r="B4" s="201"/>
      <c r="C4" s="201"/>
      <c r="D4" s="201"/>
      <c r="E4" s="201"/>
      <c r="F4" s="201"/>
      <c r="G4" s="201"/>
      <c r="H4" s="201"/>
      <c r="I4" s="201"/>
      <c r="J4" s="201"/>
      <c r="K4" s="201"/>
      <c r="L4" s="200"/>
      <c r="M4" s="201"/>
      <c r="N4" s="201"/>
      <c r="O4" s="201"/>
      <c r="P4" s="201"/>
      <c r="Q4" s="201"/>
      <c r="R4" s="201"/>
      <c r="S4" s="201"/>
      <c r="T4" s="201"/>
      <c r="U4" s="201"/>
      <c r="V4" s="201"/>
      <c r="W4" s="201"/>
      <c r="X4" s="201"/>
    </row>
    <row r="5" spans="2:24" ht="24" customHeight="1">
      <c r="B5" s="286" t="s">
        <v>23</v>
      </c>
      <c r="C5" s="286" t="s">
        <v>158</v>
      </c>
      <c r="D5" s="286" t="s">
        <v>159</v>
      </c>
      <c r="E5" s="286" t="s">
        <v>160</v>
      </c>
      <c r="F5" s="287" t="s">
        <v>161</v>
      </c>
      <c r="G5" s="287"/>
      <c r="H5" s="287"/>
      <c r="I5" s="287"/>
      <c r="J5" s="287"/>
      <c r="K5" s="286" t="s">
        <v>162</v>
      </c>
      <c r="L5" s="286" t="s">
        <v>164</v>
      </c>
      <c r="M5" s="288" t="s">
        <v>163</v>
      </c>
      <c r="N5" s="286" t="s">
        <v>165</v>
      </c>
      <c r="O5" s="286" t="s">
        <v>166</v>
      </c>
      <c r="P5" s="286" t="s">
        <v>49</v>
      </c>
      <c r="Q5" s="201"/>
      <c r="R5" s="201"/>
      <c r="S5" s="201"/>
      <c r="T5" s="201"/>
      <c r="U5" s="201"/>
      <c r="V5" s="201"/>
      <c r="W5" s="201"/>
      <c r="X5" s="201"/>
    </row>
    <row r="6" spans="2:24" ht="26.45" customHeight="1">
      <c r="B6" s="286"/>
      <c r="C6" s="286"/>
      <c r="D6" s="286"/>
      <c r="E6" s="286"/>
      <c r="F6" s="202" t="s">
        <v>167</v>
      </c>
      <c r="G6" s="202" t="s">
        <v>168</v>
      </c>
      <c r="H6" s="202" t="s">
        <v>169</v>
      </c>
      <c r="I6" s="202" t="s">
        <v>170</v>
      </c>
      <c r="J6" s="202" t="s">
        <v>171</v>
      </c>
      <c r="K6" s="286"/>
      <c r="L6" s="286"/>
      <c r="M6" s="288"/>
      <c r="N6" s="286"/>
      <c r="O6" s="286"/>
      <c r="P6" s="286"/>
      <c r="Q6" s="203"/>
      <c r="R6" s="203"/>
      <c r="S6" s="203"/>
      <c r="T6" s="203"/>
      <c r="U6" s="203"/>
      <c r="V6" s="203"/>
      <c r="W6" s="201"/>
      <c r="X6" s="201"/>
    </row>
    <row r="7" spans="2:24" ht="18" customHeight="1">
      <c r="B7" s="204" t="s">
        <v>172</v>
      </c>
      <c r="C7" s="202"/>
      <c r="D7" s="202"/>
      <c r="E7" s="202"/>
      <c r="F7" s="202"/>
      <c r="G7" s="202"/>
      <c r="H7" s="202"/>
      <c r="I7" s="202"/>
      <c r="J7" s="202"/>
      <c r="K7" s="220"/>
      <c r="L7" s="202"/>
      <c r="M7" s="221"/>
      <c r="N7" s="202"/>
      <c r="O7" s="202"/>
      <c r="P7" s="202"/>
      <c r="Q7" s="203"/>
      <c r="R7" s="203"/>
      <c r="S7" s="203"/>
      <c r="T7" s="203"/>
      <c r="U7" s="203"/>
      <c r="V7" s="203"/>
      <c r="W7" s="201"/>
      <c r="X7" s="201"/>
    </row>
    <row r="8" spans="2:24" ht="18" customHeight="1">
      <c r="B8" s="205">
        <v>1</v>
      </c>
      <c r="C8" s="206"/>
      <c r="D8" s="207"/>
      <c r="E8" s="205"/>
      <c r="F8" s="208"/>
      <c r="G8" s="208"/>
      <c r="H8" s="208"/>
      <c r="I8" s="208"/>
      <c r="J8" s="208"/>
      <c r="K8" s="220">
        <f t="shared" ref="K8:K71" si="0">SUM(F8:I8)</f>
        <v>0</v>
      </c>
      <c r="L8" s="210"/>
      <c r="M8" s="221">
        <f t="shared" ref="M8:M71" si="1">L8-K8</f>
        <v>0</v>
      </c>
      <c r="N8" s="209"/>
      <c r="O8" s="205"/>
      <c r="P8" s="205"/>
      <c r="Q8" s="203"/>
      <c r="R8" s="203"/>
      <c r="S8" s="203"/>
      <c r="T8" s="203"/>
      <c r="U8" s="203"/>
      <c r="V8" s="203"/>
      <c r="W8" s="201"/>
      <c r="X8" s="201"/>
    </row>
    <row r="9" spans="2:24" ht="18" customHeight="1">
      <c r="B9" s="205">
        <v>2</v>
      </c>
      <c r="C9" s="206"/>
      <c r="D9" s="207"/>
      <c r="E9" s="205"/>
      <c r="F9" s="208"/>
      <c r="G9" s="208"/>
      <c r="H9" s="208"/>
      <c r="I9" s="208"/>
      <c r="J9" s="208"/>
      <c r="K9" s="220">
        <f t="shared" si="0"/>
        <v>0</v>
      </c>
      <c r="L9" s="210"/>
      <c r="M9" s="221">
        <f t="shared" si="1"/>
        <v>0</v>
      </c>
      <c r="N9" s="209"/>
      <c r="O9" s="205"/>
      <c r="P9" s="205"/>
      <c r="Q9" s="203"/>
      <c r="R9" s="203"/>
      <c r="S9" s="203"/>
      <c r="T9" s="203"/>
      <c r="U9" s="203"/>
      <c r="V9" s="203"/>
      <c r="W9" s="201"/>
      <c r="X9" s="201"/>
    </row>
    <row r="10" spans="2:24" ht="18" customHeight="1">
      <c r="B10" s="205">
        <v>3</v>
      </c>
      <c r="C10" s="206"/>
      <c r="D10" s="207"/>
      <c r="E10" s="205"/>
      <c r="F10" s="208"/>
      <c r="G10" s="208"/>
      <c r="H10" s="208"/>
      <c r="I10" s="208"/>
      <c r="J10" s="208"/>
      <c r="K10" s="220">
        <f t="shared" si="0"/>
        <v>0</v>
      </c>
      <c r="L10" s="210"/>
      <c r="M10" s="221">
        <f t="shared" si="1"/>
        <v>0</v>
      </c>
      <c r="N10" s="209"/>
      <c r="O10" s="205"/>
      <c r="P10" s="205"/>
      <c r="Q10" s="203"/>
      <c r="R10" s="203"/>
      <c r="S10" s="203"/>
      <c r="T10" s="203"/>
      <c r="U10" s="203"/>
      <c r="V10" s="203"/>
      <c r="W10" s="201"/>
      <c r="X10" s="201"/>
    </row>
    <row r="11" spans="2:24" s="230" customFormat="1" ht="18" customHeight="1">
      <c r="B11" s="282" t="s">
        <v>173</v>
      </c>
      <c r="C11" s="282"/>
      <c r="D11" s="224">
        <f>COUNT(D8:D10)</f>
        <v>0</v>
      </c>
      <c r="E11" s="223"/>
      <c r="F11" s="224"/>
      <c r="G11" s="224"/>
      <c r="H11" s="224"/>
      <c r="I11" s="224"/>
      <c r="J11" s="223"/>
      <c r="K11" s="225">
        <f t="shared" si="0"/>
        <v>0</v>
      </c>
      <c r="L11" s="226">
        <f>SUM(L8:L10)</f>
        <v>0</v>
      </c>
      <c r="M11" s="227">
        <f t="shared" si="1"/>
        <v>0</v>
      </c>
      <c r="N11" s="226"/>
      <c r="O11" s="226">
        <f>SUM(O8:O10)</f>
        <v>0</v>
      </c>
      <c r="P11" s="223"/>
      <c r="Q11" s="228"/>
      <c r="R11" s="228"/>
      <c r="S11" s="228"/>
      <c r="T11" s="228"/>
      <c r="U11" s="228"/>
      <c r="V11" s="228"/>
      <c r="W11" s="229"/>
      <c r="X11" s="229"/>
    </row>
    <row r="12" spans="2:24" ht="18" customHeight="1">
      <c r="B12" s="204" t="s">
        <v>174</v>
      </c>
      <c r="C12" s="211"/>
      <c r="D12" s="212"/>
      <c r="E12" s="211"/>
      <c r="F12" s="212"/>
      <c r="G12" s="212"/>
      <c r="H12" s="212"/>
      <c r="I12" s="212"/>
      <c r="J12" s="211"/>
      <c r="K12" s="220"/>
      <c r="L12" s="213"/>
      <c r="M12" s="221"/>
      <c r="N12" s="213"/>
      <c r="O12" s="213"/>
      <c r="P12" s="205"/>
      <c r="Q12" s="203"/>
      <c r="R12" s="203"/>
      <c r="S12" s="203"/>
      <c r="T12" s="203"/>
      <c r="U12" s="203"/>
      <c r="V12" s="203"/>
      <c r="W12" s="201"/>
      <c r="X12" s="201"/>
    </row>
    <row r="13" spans="2:24" ht="18" customHeight="1">
      <c r="B13" s="205">
        <v>1</v>
      </c>
      <c r="C13" s="206"/>
      <c r="D13" s="207"/>
      <c r="E13" s="205"/>
      <c r="F13" s="208"/>
      <c r="G13" s="208"/>
      <c r="H13" s="208"/>
      <c r="I13" s="208"/>
      <c r="J13" s="208"/>
      <c r="K13" s="220">
        <f t="shared" si="0"/>
        <v>0</v>
      </c>
      <c r="L13" s="210"/>
      <c r="M13" s="221">
        <f t="shared" si="1"/>
        <v>0</v>
      </c>
      <c r="N13" s="209"/>
      <c r="O13" s="205"/>
      <c r="P13" s="205"/>
      <c r="Q13" s="201"/>
      <c r="R13" s="201"/>
      <c r="S13" s="201"/>
      <c r="T13" s="201"/>
      <c r="U13" s="201"/>
      <c r="V13" s="201"/>
      <c r="W13" s="201"/>
      <c r="X13" s="201"/>
    </row>
    <row r="14" spans="2:24" ht="18" customHeight="1">
      <c r="B14" s="205">
        <v>2</v>
      </c>
      <c r="C14" s="206"/>
      <c r="D14" s="207"/>
      <c r="E14" s="205"/>
      <c r="F14" s="208"/>
      <c r="G14" s="208"/>
      <c r="H14" s="208"/>
      <c r="I14" s="208"/>
      <c r="J14" s="208"/>
      <c r="K14" s="220">
        <f t="shared" si="0"/>
        <v>0</v>
      </c>
      <c r="L14" s="210"/>
      <c r="M14" s="221">
        <f t="shared" si="1"/>
        <v>0</v>
      </c>
      <c r="N14" s="209"/>
      <c r="O14" s="205"/>
      <c r="P14" s="205"/>
      <c r="Q14" s="214"/>
      <c r="R14" s="201"/>
      <c r="S14" s="201"/>
      <c r="T14" s="201"/>
      <c r="U14" s="201"/>
      <c r="V14" s="201"/>
      <c r="W14" s="201"/>
      <c r="X14" s="201"/>
    </row>
    <row r="15" spans="2:24" ht="18" customHeight="1">
      <c r="B15" s="205">
        <v>3</v>
      </c>
      <c r="C15" s="206"/>
      <c r="D15" s="207"/>
      <c r="E15" s="205"/>
      <c r="F15" s="208"/>
      <c r="G15" s="208"/>
      <c r="H15" s="208"/>
      <c r="I15" s="208"/>
      <c r="J15" s="208"/>
      <c r="K15" s="220">
        <f t="shared" si="0"/>
        <v>0</v>
      </c>
      <c r="L15" s="210"/>
      <c r="M15" s="221">
        <f t="shared" si="1"/>
        <v>0</v>
      </c>
      <c r="N15" s="209"/>
      <c r="O15" s="205"/>
      <c r="P15" s="205"/>
      <c r="Q15" s="201"/>
      <c r="R15" s="201"/>
      <c r="S15" s="201"/>
      <c r="T15" s="201"/>
      <c r="U15" s="201"/>
      <c r="V15" s="201"/>
      <c r="W15" s="201"/>
      <c r="X15" s="201"/>
    </row>
    <row r="16" spans="2:24" ht="18" customHeight="1">
      <c r="B16" s="205">
        <v>4</v>
      </c>
      <c r="C16" s="206"/>
      <c r="D16" s="207"/>
      <c r="E16" s="205"/>
      <c r="F16" s="208"/>
      <c r="G16" s="208"/>
      <c r="H16" s="208"/>
      <c r="I16" s="208"/>
      <c r="J16" s="208"/>
      <c r="K16" s="220">
        <f t="shared" si="0"/>
        <v>0</v>
      </c>
      <c r="L16" s="210"/>
      <c r="M16" s="221">
        <f t="shared" si="1"/>
        <v>0</v>
      </c>
      <c r="N16" s="209"/>
      <c r="O16" s="205"/>
      <c r="P16" s="205"/>
      <c r="Q16" s="201"/>
      <c r="R16" s="201"/>
      <c r="S16" s="201"/>
      <c r="T16" s="201"/>
      <c r="U16" s="201"/>
      <c r="V16" s="201"/>
      <c r="W16" s="201"/>
      <c r="X16" s="201"/>
    </row>
    <row r="17" spans="2:24" ht="18" customHeight="1">
      <c r="B17" s="205">
        <v>5</v>
      </c>
      <c r="C17" s="206"/>
      <c r="D17" s="207"/>
      <c r="E17" s="205"/>
      <c r="F17" s="208"/>
      <c r="G17" s="208"/>
      <c r="H17" s="208"/>
      <c r="I17" s="208"/>
      <c r="J17" s="208"/>
      <c r="K17" s="220">
        <f t="shared" si="0"/>
        <v>0</v>
      </c>
      <c r="L17" s="210"/>
      <c r="M17" s="221">
        <f t="shared" si="1"/>
        <v>0</v>
      </c>
      <c r="N17" s="209"/>
      <c r="O17" s="205"/>
      <c r="P17" s="205"/>
      <c r="Q17" s="201"/>
      <c r="R17" s="201"/>
      <c r="S17" s="201"/>
      <c r="T17" s="201"/>
      <c r="U17" s="201"/>
      <c r="V17" s="201"/>
      <c r="W17" s="201"/>
      <c r="X17" s="201"/>
    </row>
    <row r="18" spans="2:24" ht="18" customHeight="1">
      <c r="B18" s="205">
        <v>6</v>
      </c>
      <c r="C18" s="206"/>
      <c r="D18" s="207"/>
      <c r="E18" s="205"/>
      <c r="F18" s="208"/>
      <c r="G18" s="208"/>
      <c r="H18" s="208"/>
      <c r="I18" s="208"/>
      <c r="J18" s="208"/>
      <c r="K18" s="220">
        <f t="shared" si="0"/>
        <v>0</v>
      </c>
      <c r="L18" s="210"/>
      <c r="M18" s="221">
        <f t="shared" si="1"/>
        <v>0</v>
      </c>
      <c r="N18" s="209"/>
      <c r="O18" s="205"/>
      <c r="P18" s="205"/>
      <c r="Q18" s="201"/>
      <c r="R18" s="201"/>
      <c r="S18" s="201"/>
      <c r="T18" s="201"/>
      <c r="U18" s="201"/>
      <c r="V18" s="201"/>
      <c r="W18" s="201"/>
      <c r="X18" s="201"/>
    </row>
    <row r="19" spans="2:24" ht="18" customHeight="1">
      <c r="B19" s="205">
        <v>7</v>
      </c>
      <c r="C19" s="206"/>
      <c r="D19" s="207"/>
      <c r="E19" s="205"/>
      <c r="F19" s="208"/>
      <c r="G19" s="208"/>
      <c r="H19" s="208"/>
      <c r="I19" s="208"/>
      <c r="J19" s="208"/>
      <c r="K19" s="220">
        <f t="shared" si="0"/>
        <v>0</v>
      </c>
      <c r="L19" s="210"/>
      <c r="M19" s="221">
        <f t="shared" si="1"/>
        <v>0</v>
      </c>
      <c r="N19" s="209"/>
      <c r="O19" s="205"/>
      <c r="P19" s="205"/>
      <c r="Q19" s="201"/>
      <c r="R19" s="201"/>
      <c r="S19" s="201"/>
      <c r="T19" s="201"/>
      <c r="U19" s="201"/>
      <c r="V19" s="201"/>
      <c r="W19" s="201"/>
      <c r="X19" s="201"/>
    </row>
    <row r="20" spans="2:24" ht="18" customHeight="1">
      <c r="B20" s="205">
        <v>8</v>
      </c>
      <c r="C20" s="206"/>
      <c r="D20" s="207"/>
      <c r="E20" s="205"/>
      <c r="F20" s="208"/>
      <c r="G20" s="208"/>
      <c r="H20" s="208"/>
      <c r="I20" s="208"/>
      <c r="J20" s="208"/>
      <c r="K20" s="220">
        <f t="shared" si="0"/>
        <v>0</v>
      </c>
      <c r="L20" s="210"/>
      <c r="M20" s="221">
        <f t="shared" si="1"/>
        <v>0</v>
      </c>
      <c r="N20" s="209"/>
      <c r="O20" s="205"/>
      <c r="P20" s="205"/>
      <c r="Q20" s="201"/>
      <c r="R20" s="201"/>
      <c r="S20" s="201"/>
      <c r="T20" s="201"/>
      <c r="U20" s="201"/>
      <c r="V20" s="201"/>
      <c r="W20" s="201"/>
      <c r="X20" s="201"/>
    </row>
    <row r="21" spans="2:24" ht="18" customHeight="1">
      <c r="B21" s="205">
        <v>9</v>
      </c>
      <c r="C21" s="206"/>
      <c r="D21" s="207"/>
      <c r="E21" s="205"/>
      <c r="F21" s="208"/>
      <c r="G21" s="208"/>
      <c r="H21" s="208"/>
      <c r="I21" s="208"/>
      <c r="J21" s="208"/>
      <c r="K21" s="220">
        <f t="shared" si="0"/>
        <v>0</v>
      </c>
      <c r="L21" s="210"/>
      <c r="M21" s="221">
        <f t="shared" si="1"/>
        <v>0</v>
      </c>
      <c r="N21" s="209"/>
      <c r="O21" s="205"/>
      <c r="P21" s="205"/>
      <c r="Q21" s="201"/>
      <c r="R21" s="201"/>
      <c r="S21" s="201"/>
      <c r="T21" s="201"/>
      <c r="U21" s="201"/>
      <c r="V21" s="201"/>
      <c r="W21" s="201"/>
      <c r="X21" s="201"/>
    </row>
    <row r="22" spans="2:24" ht="18" customHeight="1">
      <c r="B22" s="205">
        <v>10</v>
      </c>
      <c r="C22" s="206"/>
      <c r="D22" s="207"/>
      <c r="E22" s="205"/>
      <c r="F22" s="208"/>
      <c r="G22" s="208"/>
      <c r="H22" s="208"/>
      <c r="I22" s="208"/>
      <c r="J22" s="208"/>
      <c r="K22" s="220">
        <f t="shared" si="0"/>
        <v>0</v>
      </c>
      <c r="L22" s="210"/>
      <c r="M22" s="221">
        <f t="shared" si="1"/>
        <v>0</v>
      </c>
      <c r="N22" s="209"/>
      <c r="O22" s="205"/>
      <c r="P22" s="205"/>
      <c r="Q22" s="201"/>
      <c r="R22" s="201"/>
      <c r="S22" s="201"/>
      <c r="T22" s="201"/>
      <c r="U22" s="201"/>
      <c r="V22" s="201"/>
      <c r="W22" s="201"/>
      <c r="X22" s="201"/>
    </row>
    <row r="23" spans="2:24" ht="18" customHeight="1">
      <c r="B23" s="205">
        <v>11</v>
      </c>
      <c r="C23" s="206"/>
      <c r="D23" s="207"/>
      <c r="E23" s="205"/>
      <c r="F23" s="208"/>
      <c r="G23" s="208"/>
      <c r="H23" s="208"/>
      <c r="I23" s="208"/>
      <c r="J23" s="208"/>
      <c r="K23" s="220">
        <f t="shared" si="0"/>
        <v>0</v>
      </c>
      <c r="L23" s="210"/>
      <c r="M23" s="221">
        <f t="shared" si="1"/>
        <v>0</v>
      </c>
      <c r="N23" s="209"/>
      <c r="O23" s="205"/>
      <c r="P23" s="205"/>
      <c r="Q23" s="201"/>
      <c r="R23" s="201"/>
      <c r="S23" s="201"/>
      <c r="T23" s="201"/>
      <c r="U23" s="201"/>
      <c r="V23" s="201"/>
      <c r="W23" s="201"/>
      <c r="X23" s="201"/>
    </row>
    <row r="24" spans="2:24" ht="18" customHeight="1">
      <c r="B24" s="205">
        <v>12</v>
      </c>
      <c r="C24" s="206"/>
      <c r="D24" s="207"/>
      <c r="E24" s="205"/>
      <c r="F24" s="208"/>
      <c r="G24" s="208"/>
      <c r="H24" s="208"/>
      <c r="I24" s="208"/>
      <c r="J24" s="208"/>
      <c r="K24" s="220">
        <f t="shared" si="0"/>
        <v>0</v>
      </c>
      <c r="L24" s="210"/>
      <c r="M24" s="221">
        <f t="shared" si="1"/>
        <v>0</v>
      </c>
      <c r="N24" s="209"/>
      <c r="O24" s="205"/>
      <c r="P24" s="205"/>
      <c r="Q24" s="201"/>
      <c r="R24" s="201"/>
      <c r="S24" s="201"/>
      <c r="T24" s="201"/>
      <c r="U24" s="201"/>
      <c r="V24" s="201"/>
      <c r="W24" s="201"/>
      <c r="X24" s="201"/>
    </row>
    <row r="25" spans="2:24" ht="18" customHeight="1">
      <c r="B25" s="205">
        <v>13</v>
      </c>
      <c r="C25" s="206"/>
      <c r="D25" s="207"/>
      <c r="E25" s="205"/>
      <c r="F25" s="208"/>
      <c r="G25" s="208"/>
      <c r="H25" s="208"/>
      <c r="I25" s="208"/>
      <c r="J25" s="208"/>
      <c r="K25" s="220">
        <f t="shared" si="0"/>
        <v>0</v>
      </c>
      <c r="L25" s="210"/>
      <c r="M25" s="221">
        <f t="shared" si="1"/>
        <v>0</v>
      </c>
      <c r="N25" s="209"/>
      <c r="O25" s="205"/>
      <c r="P25" s="205"/>
      <c r="Q25" s="201"/>
      <c r="R25" s="201"/>
      <c r="S25" s="201"/>
      <c r="T25" s="201"/>
      <c r="U25" s="201"/>
      <c r="V25" s="201"/>
      <c r="W25" s="201"/>
      <c r="X25" s="201"/>
    </row>
    <row r="26" spans="2:24" ht="18" customHeight="1">
      <c r="B26" s="205">
        <v>14</v>
      </c>
      <c r="C26" s="206"/>
      <c r="D26" s="207"/>
      <c r="E26" s="205"/>
      <c r="F26" s="208"/>
      <c r="G26" s="208"/>
      <c r="H26" s="208"/>
      <c r="I26" s="208"/>
      <c r="J26" s="208"/>
      <c r="K26" s="220">
        <f t="shared" si="0"/>
        <v>0</v>
      </c>
      <c r="L26" s="210"/>
      <c r="M26" s="221">
        <f t="shared" si="1"/>
        <v>0</v>
      </c>
      <c r="N26" s="209"/>
      <c r="O26" s="205"/>
      <c r="P26" s="205"/>
      <c r="Q26" s="201"/>
      <c r="R26" s="201"/>
      <c r="S26" s="201"/>
      <c r="T26" s="201"/>
      <c r="U26" s="201"/>
      <c r="V26" s="201"/>
      <c r="W26" s="201"/>
      <c r="X26" s="201"/>
    </row>
    <row r="27" spans="2:24" ht="18" customHeight="1">
      <c r="B27" s="205">
        <v>15</v>
      </c>
      <c r="C27" s="206"/>
      <c r="D27" s="207"/>
      <c r="E27" s="205"/>
      <c r="F27" s="208"/>
      <c r="G27" s="208"/>
      <c r="H27" s="208"/>
      <c r="I27" s="208"/>
      <c r="J27" s="208"/>
      <c r="K27" s="220">
        <f t="shared" si="0"/>
        <v>0</v>
      </c>
      <c r="L27" s="210"/>
      <c r="M27" s="221">
        <f t="shared" si="1"/>
        <v>0</v>
      </c>
      <c r="N27" s="209"/>
      <c r="O27" s="205"/>
      <c r="P27" s="205"/>
      <c r="Q27" s="201"/>
      <c r="R27" s="201"/>
      <c r="S27" s="201"/>
      <c r="T27" s="201"/>
      <c r="U27" s="201"/>
      <c r="V27" s="201"/>
      <c r="W27" s="201"/>
      <c r="X27" s="201"/>
    </row>
    <row r="28" spans="2:24" ht="18" customHeight="1">
      <c r="B28" s="205">
        <v>16</v>
      </c>
      <c r="C28" s="206"/>
      <c r="D28" s="207"/>
      <c r="E28" s="205"/>
      <c r="F28" s="208"/>
      <c r="G28" s="208"/>
      <c r="H28" s="208"/>
      <c r="I28" s="208"/>
      <c r="J28" s="208"/>
      <c r="K28" s="220">
        <f t="shared" si="0"/>
        <v>0</v>
      </c>
      <c r="L28" s="210"/>
      <c r="M28" s="221">
        <f t="shared" si="1"/>
        <v>0</v>
      </c>
      <c r="N28" s="209"/>
      <c r="O28" s="205"/>
      <c r="P28" s="205"/>
      <c r="Q28" s="201"/>
      <c r="R28" s="201"/>
      <c r="S28" s="201"/>
      <c r="T28" s="201"/>
      <c r="U28" s="201"/>
      <c r="V28" s="201"/>
      <c r="W28" s="201"/>
      <c r="X28" s="201"/>
    </row>
    <row r="29" spans="2:24" ht="18" customHeight="1">
      <c r="B29" s="205">
        <v>17</v>
      </c>
      <c r="C29" s="206"/>
      <c r="D29" s="207"/>
      <c r="E29" s="205"/>
      <c r="F29" s="208"/>
      <c r="G29" s="208"/>
      <c r="H29" s="208"/>
      <c r="I29" s="208"/>
      <c r="J29" s="208"/>
      <c r="K29" s="220">
        <f t="shared" si="0"/>
        <v>0</v>
      </c>
      <c r="L29" s="210"/>
      <c r="M29" s="221">
        <f t="shared" si="1"/>
        <v>0</v>
      </c>
      <c r="N29" s="209"/>
      <c r="O29" s="205"/>
      <c r="P29" s="205"/>
      <c r="Q29" s="201"/>
      <c r="R29" s="201"/>
      <c r="S29" s="201"/>
      <c r="T29" s="201"/>
      <c r="U29" s="201"/>
      <c r="V29" s="201"/>
      <c r="W29" s="201"/>
      <c r="X29" s="201"/>
    </row>
    <row r="30" spans="2:24" ht="18" customHeight="1">
      <c r="B30" s="205">
        <v>18</v>
      </c>
      <c r="C30" s="206"/>
      <c r="D30" s="207"/>
      <c r="E30" s="205"/>
      <c r="F30" s="208"/>
      <c r="G30" s="208"/>
      <c r="H30" s="208"/>
      <c r="I30" s="208"/>
      <c r="J30" s="208"/>
      <c r="K30" s="220">
        <f t="shared" si="0"/>
        <v>0</v>
      </c>
      <c r="L30" s="210"/>
      <c r="M30" s="221">
        <f t="shared" si="1"/>
        <v>0</v>
      </c>
      <c r="N30" s="209"/>
      <c r="O30" s="205"/>
      <c r="P30" s="205"/>
      <c r="Q30" s="201"/>
      <c r="R30" s="201"/>
      <c r="S30" s="201"/>
      <c r="T30" s="201"/>
      <c r="U30" s="201"/>
      <c r="V30" s="201"/>
      <c r="W30" s="201"/>
      <c r="X30" s="201"/>
    </row>
    <row r="31" spans="2:24" ht="18" customHeight="1">
      <c r="B31" s="205">
        <v>19</v>
      </c>
      <c r="C31" s="206"/>
      <c r="D31" s="207"/>
      <c r="E31" s="205"/>
      <c r="F31" s="208"/>
      <c r="G31" s="208"/>
      <c r="H31" s="208"/>
      <c r="I31" s="215"/>
      <c r="J31" s="208"/>
      <c r="K31" s="220">
        <f t="shared" si="0"/>
        <v>0</v>
      </c>
      <c r="L31" s="210"/>
      <c r="M31" s="221">
        <f t="shared" si="1"/>
        <v>0</v>
      </c>
      <c r="N31" s="209"/>
      <c r="O31" s="205"/>
      <c r="P31" s="205"/>
      <c r="Q31" s="201"/>
      <c r="R31" s="201"/>
      <c r="S31" s="201"/>
      <c r="T31" s="201"/>
      <c r="U31" s="201"/>
      <c r="V31" s="201"/>
      <c r="W31" s="201"/>
      <c r="X31" s="201"/>
    </row>
    <row r="32" spans="2:24" ht="18" customHeight="1">
      <c r="B32" s="205">
        <v>20</v>
      </c>
      <c r="C32" s="206"/>
      <c r="D32" s="207"/>
      <c r="E32" s="205"/>
      <c r="F32" s="208"/>
      <c r="G32" s="208"/>
      <c r="H32" s="208"/>
      <c r="I32" s="208"/>
      <c r="J32" s="208"/>
      <c r="K32" s="220">
        <f t="shared" si="0"/>
        <v>0</v>
      </c>
      <c r="L32" s="210"/>
      <c r="M32" s="221">
        <f t="shared" si="1"/>
        <v>0</v>
      </c>
      <c r="N32" s="209"/>
      <c r="O32" s="205"/>
      <c r="P32" s="205"/>
      <c r="Q32" s="201"/>
      <c r="R32" s="201"/>
      <c r="S32" s="201"/>
      <c r="T32" s="201"/>
      <c r="U32" s="201"/>
      <c r="V32" s="201"/>
      <c r="W32" s="201"/>
      <c r="X32" s="201"/>
    </row>
    <row r="33" spans="2:24" ht="18" customHeight="1">
      <c r="B33" s="205">
        <v>21</v>
      </c>
      <c r="C33" s="206"/>
      <c r="D33" s="207"/>
      <c r="E33" s="205"/>
      <c r="F33" s="208"/>
      <c r="G33" s="208"/>
      <c r="H33" s="208"/>
      <c r="I33" s="208"/>
      <c r="J33" s="208"/>
      <c r="K33" s="220">
        <f t="shared" si="0"/>
        <v>0</v>
      </c>
      <c r="L33" s="210"/>
      <c r="M33" s="221">
        <f t="shared" si="1"/>
        <v>0</v>
      </c>
      <c r="N33" s="209"/>
      <c r="O33" s="205"/>
      <c r="P33" s="205"/>
      <c r="Q33" s="201"/>
      <c r="R33" s="201"/>
      <c r="S33" s="201"/>
      <c r="T33" s="201"/>
      <c r="U33" s="201"/>
      <c r="V33" s="201"/>
      <c r="W33" s="201"/>
      <c r="X33" s="201"/>
    </row>
    <row r="34" spans="2:24" ht="18" customHeight="1">
      <c r="B34" s="205">
        <v>22</v>
      </c>
      <c r="C34" s="206"/>
      <c r="D34" s="207"/>
      <c r="E34" s="205"/>
      <c r="F34" s="208"/>
      <c r="G34" s="208"/>
      <c r="H34" s="208"/>
      <c r="I34" s="208"/>
      <c r="J34" s="208"/>
      <c r="K34" s="220">
        <f t="shared" si="0"/>
        <v>0</v>
      </c>
      <c r="L34" s="210"/>
      <c r="M34" s="221">
        <f t="shared" si="1"/>
        <v>0</v>
      </c>
      <c r="N34" s="209"/>
      <c r="O34" s="205"/>
      <c r="P34" s="205"/>
      <c r="Q34" s="201"/>
      <c r="R34" s="201"/>
      <c r="S34" s="201"/>
      <c r="T34" s="201"/>
      <c r="U34" s="201"/>
      <c r="V34" s="201"/>
      <c r="W34" s="201"/>
      <c r="X34" s="201"/>
    </row>
    <row r="35" spans="2:24" ht="18" customHeight="1">
      <c r="B35" s="205">
        <v>23</v>
      </c>
      <c r="C35" s="206"/>
      <c r="D35" s="207"/>
      <c r="E35" s="205"/>
      <c r="F35" s="208"/>
      <c r="G35" s="208"/>
      <c r="H35" s="208"/>
      <c r="I35" s="215"/>
      <c r="J35" s="208"/>
      <c r="K35" s="220">
        <f t="shared" si="0"/>
        <v>0</v>
      </c>
      <c r="L35" s="210"/>
      <c r="M35" s="221">
        <f t="shared" si="1"/>
        <v>0</v>
      </c>
      <c r="N35" s="209"/>
      <c r="O35" s="205"/>
      <c r="P35" s="205"/>
      <c r="Q35" s="201"/>
      <c r="R35" s="201"/>
      <c r="S35" s="201"/>
      <c r="T35" s="201"/>
      <c r="U35" s="201"/>
      <c r="V35" s="201"/>
      <c r="W35" s="201"/>
      <c r="X35" s="201"/>
    </row>
    <row r="36" spans="2:24" ht="18" customHeight="1">
      <c r="B36" s="205">
        <v>24</v>
      </c>
      <c r="C36" s="206"/>
      <c r="D36" s="207"/>
      <c r="E36" s="205"/>
      <c r="F36" s="208"/>
      <c r="G36" s="208"/>
      <c r="H36" s="208"/>
      <c r="I36" s="208"/>
      <c r="J36" s="208"/>
      <c r="K36" s="220">
        <f t="shared" si="0"/>
        <v>0</v>
      </c>
      <c r="L36" s="210"/>
      <c r="M36" s="221">
        <f t="shared" si="1"/>
        <v>0</v>
      </c>
      <c r="N36" s="209"/>
      <c r="O36" s="205"/>
      <c r="P36" s="205"/>
      <c r="Q36" s="201"/>
      <c r="R36" s="201"/>
      <c r="S36" s="201"/>
      <c r="T36" s="201"/>
      <c r="U36" s="201"/>
      <c r="V36" s="201"/>
      <c r="W36" s="201"/>
      <c r="X36" s="201"/>
    </row>
    <row r="37" spans="2:24" ht="18" customHeight="1">
      <c r="B37" s="205">
        <v>25</v>
      </c>
      <c r="C37" s="206"/>
      <c r="D37" s="207"/>
      <c r="E37" s="205"/>
      <c r="F37" s="208"/>
      <c r="G37" s="208"/>
      <c r="H37" s="208"/>
      <c r="I37" s="208"/>
      <c r="J37" s="208"/>
      <c r="K37" s="220">
        <f t="shared" si="0"/>
        <v>0</v>
      </c>
      <c r="L37" s="210"/>
      <c r="M37" s="221">
        <f t="shared" si="1"/>
        <v>0</v>
      </c>
      <c r="N37" s="209"/>
      <c r="O37" s="205"/>
      <c r="P37" s="205"/>
      <c r="Q37" s="201"/>
      <c r="R37" s="201"/>
      <c r="S37" s="201"/>
      <c r="T37" s="201"/>
      <c r="U37" s="201"/>
      <c r="V37" s="201"/>
      <c r="W37" s="201"/>
      <c r="X37" s="201"/>
    </row>
    <row r="38" spans="2:24" ht="18" customHeight="1">
      <c r="B38" s="205">
        <v>26</v>
      </c>
      <c r="C38" s="206"/>
      <c r="D38" s="207"/>
      <c r="E38" s="205"/>
      <c r="F38" s="208"/>
      <c r="G38" s="208"/>
      <c r="H38" s="208"/>
      <c r="I38" s="208"/>
      <c r="J38" s="208"/>
      <c r="K38" s="220">
        <f t="shared" si="0"/>
        <v>0</v>
      </c>
      <c r="L38" s="210"/>
      <c r="M38" s="221">
        <f t="shared" si="1"/>
        <v>0</v>
      </c>
      <c r="N38" s="209"/>
      <c r="O38" s="205"/>
      <c r="P38" s="205"/>
      <c r="Q38" s="201"/>
      <c r="R38" s="201"/>
      <c r="S38" s="201"/>
      <c r="T38" s="201"/>
      <c r="U38" s="201"/>
      <c r="V38" s="201"/>
      <c r="W38" s="201"/>
      <c r="X38" s="201"/>
    </row>
    <row r="39" spans="2:24" ht="18" customHeight="1">
      <c r="B39" s="205">
        <v>27</v>
      </c>
      <c r="C39" s="206"/>
      <c r="D39" s="207"/>
      <c r="E39" s="205"/>
      <c r="F39" s="208"/>
      <c r="G39" s="208"/>
      <c r="H39" s="208"/>
      <c r="I39" s="208"/>
      <c r="J39" s="208"/>
      <c r="K39" s="220">
        <f t="shared" si="0"/>
        <v>0</v>
      </c>
      <c r="L39" s="210"/>
      <c r="M39" s="221">
        <f t="shared" si="1"/>
        <v>0</v>
      </c>
      <c r="N39" s="209"/>
      <c r="O39" s="205"/>
      <c r="P39" s="205"/>
      <c r="Q39" s="201"/>
      <c r="R39" s="201"/>
      <c r="S39" s="201"/>
      <c r="T39" s="201"/>
      <c r="U39" s="201"/>
      <c r="V39" s="201"/>
      <c r="W39" s="201"/>
      <c r="X39" s="201"/>
    </row>
    <row r="40" spans="2:24" ht="18" customHeight="1">
      <c r="B40" s="205">
        <v>28</v>
      </c>
      <c r="C40" s="206"/>
      <c r="D40" s="207"/>
      <c r="E40" s="205"/>
      <c r="F40" s="208"/>
      <c r="G40" s="208"/>
      <c r="H40" s="208"/>
      <c r="I40" s="208"/>
      <c r="J40" s="208"/>
      <c r="K40" s="220">
        <f t="shared" si="0"/>
        <v>0</v>
      </c>
      <c r="L40" s="210"/>
      <c r="M40" s="221">
        <f t="shared" si="1"/>
        <v>0</v>
      </c>
      <c r="N40" s="209"/>
      <c r="O40" s="205"/>
      <c r="P40" s="205"/>
      <c r="Q40" s="201"/>
      <c r="R40" s="201"/>
      <c r="S40" s="201"/>
      <c r="T40" s="201"/>
      <c r="U40" s="201"/>
      <c r="V40" s="201"/>
      <c r="W40" s="201"/>
      <c r="X40" s="201"/>
    </row>
    <row r="41" spans="2:24" ht="18" customHeight="1">
      <c r="B41" s="205">
        <v>29</v>
      </c>
      <c r="C41" s="206"/>
      <c r="D41" s="207"/>
      <c r="E41" s="205"/>
      <c r="F41" s="208"/>
      <c r="G41" s="208"/>
      <c r="H41" s="208"/>
      <c r="I41" s="208"/>
      <c r="J41" s="208"/>
      <c r="K41" s="220">
        <f t="shared" si="0"/>
        <v>0</v>
      </c>
      <c r="L41" s="210"/>
      <c r="M41" s="221">
        <f t="shared" si="1"/>
        <v>0</v>
      </c>
      <c r="N41" s="209"/>
      <c r="O41" s="205"/>
      <c r="P41" s="205"/>
      <c r="Q41" s="201"/>
      <c r="R41" s="201"/>
      <c r="S41" s="201"/>
      <c r="T41" s="201"/>
      <c r="U41" s="201"/>
      <c r="V41" s="201"/>
      <c r="W41" s="201"/>
      <c r="X41" s="201"/>
    </row>
    <row r="42" spans="2:24" ht="18" customHeight="1">
      <c r="B42" s="205">
        <v>30</v>
      </c>
      <c r="C42" s="206"/>
      <c r="D42" s="207"/>
      <c r="E42" s="205"/>
      <c r="F42" s="208"/>
      <c r="G42" s="208"/>
      <c r="H42" s="208"/>
      <c r="I42" s="208"/>
      <c r="J42" s="208"/>
      <c r="K42" s="220">
        <f t="shared" si="0"/>
        <v>0</v>
      </c>
      <c r="L42" s="210"/>
      <c r="M42" s="221">
        <f t="shared" si="1"/>
        <v>0</v>
      </c>
      <c r="N42" s="209"/>
      <c r="O42" s="205"/>
      <c r="P42" s="205"/>
      <c r="Q42" s="201"/>
      <c r="R42" s="201"/>
      <c r="S42" s="201"/>
      <c r="T42" s="201"/>
      <c r="U42" s="201"/>
      <c r="V42" s="201"/>
      <c r="W42" s="201"/>
      <c r="X42" s="201"/>
    </row>
    <row r="43" spans="2:24" ht="18" customHeight="1">
      <c r="B43" s="205">
        <v>31</v>
      </c>
      <c r="C43" s="206"/>
      <c r="D43" s="207"/>
      <c r="E43" s="205"/>
      <c r="F43" s="208"/>
      <c r="G43" s="208"/>
      <c r="H43" s="208"/>
      <c r="I43" s="208"/>
      <c r="J43" s="208"/>
      <c r="K43" s="220">
        <f t="shared" si="0"/>
        <v>0</v>
      </c>
      <c r="L43" s="210"/>
      <c r="M43" s="221">
        <f t="shared" si="1"/>
        <v>0</v>
      </c>
      <c r="N43" s="209"/>
      <c r="O43" s="205"/>
      <c r="P43" s="205"/>
      <c r="Q43" s="201"/>
      <c r="R43" s="201"/>
      <c r="S43" s="201"/>
      <c r="T43" s="201"/>
      <c r="U43" s="201"/>
      <c r="V43" s="201"/>
      <c r="W43" s="201"/>
      <c r="X43" s="201"/>
    </row>
    <row r="44" spans="2:24" ht="18" customHeight="1">
      <c r="B44" s="205">
        <v>32</v>
      </c>
      <c r="C44" s="206"/>
      <c r="D44" s="207"/>
      <c r="E44" s="205"/>
      <c r="F44" s="208"/>
      <c r="G44" s="208"/>
      <c r="H44" s="208"/>
      <c r="I44" s="208"/>
      <c r="J44" s="208"/>
      <c r="K44" s="220">
        <f t="shared" si="0"/>
        <v>0</v>
      </c>
      <c r="L44" s="210"/>
      <c r="M44" s="221">
        <f t="shared" si="1"/>
        <v>0</v>
      </c>
      <c r="N44" s="209"/>
      <c r="O44" s="205"/>
      <c r="P44" s="205"/>
      <c r="Q44" s="201"/>
      <c r="R44" s="201"/>
      <c r="S44" s="201"/>
      <c r="T44" s="201"/>
      <c r="U44" s="201"/>
      <c r="V44" s="201"/>
      <c r="W44" s="201"/>
      <c r="X44" s="201"/>
    </row>
    <row r="45" spans="2:24" ht="18" customHeight="1">
      <c r="B45" s="205">
        <v>33</v>
      </c>
      <c r="C45" s="206"/>
      <c r="D45" s="207"/>
      <c r="E45" s="205"/>
      <c r="F45" s="208"/>
      <c r="G45" s="208"/>
      <c r="H45" s="208"/>
      <c r="I45" s="215"/>
      <c r="J45" s="208"/>
      <c r="K45" s="220">
        <f t="shared" si="0"/>
        <v>0</v>
      </c>
      <c r="L45" s="210"/>
      <c r="M45" s="221">
        <f t="shared" si="1"/>
        <v>0</v>
      </c>
      <c r="N45" s="209"/>
      <c r="O45" s="205"/>
      <c r="P45" s="205"/>
      <c r="Q45" s="201"/>
      <c r="R45" s="201"/>
      <c r="S45" s="201"/>
      <c r="T45" s="201"/>
      <c r="U45" s="201"/>
      <c r="V45" s="201"/>
      <c r="W45" s="201"/>
      <c r="X45" s="201"/>
    </row>
    <row r="46" spans="2:24" ht="18" customHeight="1">
      <c r="B46" s="205">
        <v>34</v>
      </c>
      <c r="C46" s="206"/>
      <c r="D46" s="207"/>
      <c r="E46" s="205"/>
      <c r="F46" s="208"/>
      <c r="G46" s="208"/>
      <c r="H46" s="208"/>
      <c r="I46" s="208"/>
      <c r="J46" s="208"/>
      <c r="K46" s="220">
        <f t="shared" si="0"/>
        <v>0</v>
      </c>
      <c r="L46" s="210"/>
      <c r="M46" s="221">
        <f t="shared" si="1"/>
        <v>0</v>
      </c>
      <c r="N46" s="209"/>
      <c r="O46" s="205"/>
      <c r="P46" s="205"/>
      <c r="Q46" s="201"/>
      <c r="R46" s="201"/>
      <c r="S46" s="201"/>
      <c r="T46" s="201"/>
      <c r="U46" s="201"/>
      <c r="V46" s="201"/>
      <c r="W46" s="201"/>
      <c r="X46" s="201"/>
    </row>
    <row r="47" spans="2:24" ht="18" customHeight="1">
      <c r="B47" s="205">
        <v>35</v>
      </c>
      <c r="C47" s="206"/>
      <c r="D47" s="207"/>
      <c r="E47" s="205"/>
      <c r="F47" s="208"/>
      <c r="G47" s="208"/>
      <c r="H47" s="208"/>
      <c r="I47" s="215"/>
      <c r="J47" s="208"/>
      <c r="K47" s="220">
        <f t="shared" si="0"/>
        <v>0</v>
      </c>
      <c r="L47" s="210"/>
      <c r="M47" s="221">
        <f t="shared" si="1"/>
        <v>0</v>
      </c>
      <c r="N47" s="209"/>
      <c r="O47" s="205"/>
      <c r="P47" s="205"/>
      <c r="Q47" s="201"/>
      <c r="R47" s="201"/>
      <c r="S47" s="201"/>
      <c r="T47" s="201"/>
      <c r="U47" s="201"/>
      <c r="V47" s="201"/>
      <c r="W47" s="201"/>
      <c r="X47" s="201"/>
    </row>
    <row r="48" spans="2:24" ht="18" customHeight="1">
      <c r="B48" s="205">
        <v>36</v>
      </c>
      <c r="C48" s="206"/>
      <c r="D48" s="207"/>
      <c r="E48" s="205"/>
      <c r="F48" s="208"/>
      <c r="G48" s="208"/>
      <c r="H48" s="208"/>
      <c r="I48" s="208"/>
      <c r="J48" s="208"/>
      <c r="K48" s="220">
        <f t="shared" si="0"/>
        <v>0</v>
      </c>
      <c r="L48" s="210"/>
      <c r="M48" s="221">
        <f t="shared" si="1"/>
        <v>0</v>
      </c>
      <c r="N48" s="209"/>
      <c r="O48" s="205"/>
      <c r="P48" s="205"/>
      <c r="Q48" s="201"/>
      <c r="R48" s="201"/>
      <c r="S48" s="201"/>
      <c r="T48" s="201"/>
      <c r="U48" s="201"/>
      <c r="V48" s="201"/>
      <c r="W48" s="201"/>
      <c r="X48" s="201"/>
    </row>
    <row r="49" spans="2:24" ht="18" customHeight="1">
      <c r="B49" s="205">
        <v>37</v>
      </c>
      <c r="C49" s="206"/>
      <c r="D49" s="207"/>
      <c r="E49" s="205"/>
      <c r="F49" s="208"/>
      <c r="G49" s="208"/>
      <c r="H49" s="208"/>
      <c r="I49" s="208"/>
      <c r="J49" s="208"/>
      <c r="K49" s="220">
        <f t="shared" si="0"/>
        <v>0</v>
      </c>
      <c r="L49" s="210"/>
      <c r="M49" s="221">
        <f t="shared" si="1"/>
        <v>0</v>
      </c>
      <c r="N49" s="209"/>
      <c r="O49" s="205"/>
      <c r="P49" s="205"/>
      <c r="Q49" s="201"/>
      <c r="R49" s="201"/>
      <c r="S49" s="201"/>
      <c r="T49" s="201"/>
      <c r="U49" s="201"/>
      <c r="V49" s="201"/>
      <c r="W49" s="201"/>
      <c r="X49" s="201"/>
    </row>
    <row r="50" spans="2:24" ht="18" customHeight="1">
      <c r="B50" s="205">
        <v>38</v>
      </c>
      <c r="C50" s="206"/>
      <c r="D50" s="207"/>
      <c r="E50" s="205"/>
      <c r="F50" s="208"/>
      <c r="G50" s="208"/>
      <c r="H50" s="208"/>
      <c r="I50" s="208"/>
      <c r="J50" s="208"/>
      <c r="K50" s="220">
        <f t="shared" si="0"/>
        <v>0</v>
      </c>
      <c r="L50" s="210"/>
      <c r="M50" s="221">
        <f t="shared" si="1"/>
        <v>0</v>
      </c>
      <c r="N50" s="209"/>
      <c r="O50" s="205"/>
      <c r="P50" s="205"/>
      <c r="Q50" s="201"/>
      <c r="R50" s="201"/>
      <c r="S50" s="201"/>
      <c r="T50" s="201"/>
      <c r="U50" s="201"/>
      <c r="V50" s="201"/>
      <c r="W50" s="201"/>
      <c r="X50" s="201"/>
    </row>
    <row r="51" spans="2:24" ht="18" customHeight="1">
      <c r="B51" s="205">
        <v>39</v>
      </c>
      <c r="C51" s="206"/>
      <c r="D51" s="207"/>
      <c r="E51" s="205"/>
      <c r="F51" s="208"/>
      <c r="G51" s="208"/>
      <c r="H51" s="208"/>
      <c r="I51" s="208"/>
      <c r="J51" s="208"/>
      <c r="K51" s="220">
        <f t="shared" si="0"/>
        <v>0</v>
      </c>
      <c r="L51" s="210"/>
      <c r="M51" s="221">
        <f t="shared" si="1"/>
        <v>0</v>
      </c>
      <c r="N51" s="209"/>
      <c r="O51" s="205"/>
      <c r="P51" s="205"/>
      <c r="Q51" s="201"/>
      <c r="R51" s="201"/>
      <c r="S51" s="201"/>
      <c r="T51" s="201"/>
      <c r="U51" s="201"/>
      <c r="V51" s="201"/>
      <c r="W51" s="201"/>
      <c r="X51" s="201"/>
    </row>
    <row r="52" spans="2:24" ht="18" customHeight="1">
      <c r="B52" s="205">
        <v>40</v>
      </c>
      <c r="C52" s="206"/>
      <c r="D52" s="207"/>
      <c r="E52" s="205"/>
      <c r="F52" s="208"/>
      <c r="G52" s="208"/>
      <c r="H52" s="208"/>
      <c r="I52" s="208"/>
      <c r="J52" s="208"/>
      <c r="K52" s="220">
        <f t="shared" si="0"/>
        <v>0</v>
      </c>
      <c r="L52" s="210"/>
      <c r="M52" s="221">
        <f t="shared" si="1"/>
        <v>0</v>
      </c>
      <c r="N52" s="209"/>
      <c r="O52" s="205"/>
      <c r="P52" s="205"/>
      <c r="Q52" s="201"/>
      <c r="R52" s="201"/>
      <c r="S52" s="201"/>
      <c r="T52" s="201"/>
      <c r="U52" s="201"/>
      <c r="V52" s="201"/>
      <c r="W52" s="201"/>
      <c r="X52" s="201"/>
    </row>
    <row r="53" spans="2:24" ht="18" customHeight="1">
      <c r="B53" s="205">
        <v>41</v>
      </c>
      <c r="C53" s="206"/>
      <c r="D53" s="207"/>
      <c r="E53" s="205"/>
      <c r="F53" s="208"/>
      <c r="G53" s="208"/>
      <c r="H53" s="208"/>
      <c r="I53" s="208"/>
      <c r="J53" s="208"/>
      <c r="K53" s="220">
        <f t="shared" si="0"/>
        <v>0</v>
      </c>
      <c r="L53" s="210"/>
      <c r="M53" s="221">
        <f t="shared" si="1"/>
        <v>0</v>
      </c>
      <c r="N53" s="209"/>
      <c r="O53" s="205"/>
      <c r="P53" s="205"/>
      <c r="Q53" s="201"/>
      <c r="R53" s="201"/>
      <c r="S53" s="201"/>
      <c r="T53" s="201"/>
      <c r="U53" s="201"/>
      <c r="V53" s="201"/>
      <c r="W53" s="201"/>
      <c r="X53" s="201"/>
    </row>
    <row r="54" spans="2:24" ht="18" customHeight="1">
      <c r="B54" s="205">
        <v>42</v>
      </c>
      <c r="C54" s="206"/>
      <c r="D54" s="207"/>
      <c r="E54" s="205"/>
      <c r="F54" s="208"/>
      <c r="G54" s="208"/>
      <c r="H54" s="208"/>
      <c r="I54" s="208"/>
      <c r="J54" s="208"/>
      <c r="K54" s="220">
        <f t="shared" si="0"/>
        <v>0</v>
      </c>
      <c r="L54" s="210"/>
      <c r="M54" s="221">
        <f t="shared" si="1"/>
        <v>0</v>
      </c>
      <c r="N54" s="209"/>
      <c r="O54" s="205"/>
      <c r="P54" s="205"/>
      <c r="Q54" s="201"/>
      <c r="R54" s="201"/>
      <c r="S54" s="201"/>
      <c r="T54" s="201"/>
      <c r="U54" s="201"/>
      <c r="V54" s="201"/>
      <c r="W54" s="201"/>
      <c r="X54" s="201"/>
    </row>
    <row r="55" spans="2:24" ht="18" customHeight="1">
      <c r="B55" s="205">
        <v>43</v>
      </c>
      <c r="C55" s="206"/>
      <c r="D55" s="207"/>
      <c r="E55" s="205"/>
      <c r="F55" s="208"/>
      <c r="G55" s="208"/>
      <c r="H55" s="208"/>
      <c r="I55" s="208"/>
      <c r="J55" s="208"/>
      <c r="K55" s="220">
        <f t="shared" si="0"/>
        <v>0</v>
      </c>
      <c r="L55" s="210"/>
      <c r="M55" s="221">
        <f t="shared" si="1"/>
        <v>0</v>
      </c>
      <c r="N55" s="209"/>
      <c r="O55" s="205"/>
      <c r="P55" s="205"/>
      <c r="Q55" s="201"/>
      <c r="R55" s="201"/>
      <c r="S55" s="201"/>
      <c r="T55" s="201"/>
      <c r="U55" s="201"/>
      <c r="V55" s="201"/>
      <c r="W55" s="201"/>
      <c r="X55" s="201"/>
    </row>
    <row r="56" spans="2:24" ht="18" customHeight="1">
      <c r="B56" s="205">
        <v>44</v>
      </c>
      <c r="C56" s="206"/>
      <c r="D56" s="207"/>
      <c r="E56" s="205"/>
      <c r="F56" s="208"/>
      <c r="G56" s="208"/>
      <c r="H56" s="208"/>
      <c r="I56" s="208"/>
      <c r="J56" s="208"/>
      <c r="K56" s="220">
        <f t="shared" si="0"/>
        <v>0</v>
      </c>
      <c r="L56" s="210"/>
      <c r="M56" s="221">
        <f t="shared" si="1"/>
        <v>0</v>
      </c>
      <c r="N56" s="209"/>
      <c r="O56" s="205"/>
      <c r="P56" s="205"/>
      <c r="Q56" s="201"/>
      <c r="R56" s="201"/>
      <c r="S56" s="201"/>
      <c r="T56" s="201"/>
      <c r="U56" s="201"/>
      <c r="V56" s="201"/>
      <c r="W56" s="201"/>
      <c r="X56" s="201"/>
    </row>
    <row r="57" spans="2:24" ht="18" customHeight="1">
      <c r="B57" s="205">
        <v>45</v>
      </c>
      <c r="C57" s="206"/>
      <c r="D57" s="207"/>
      <c r="E57" s="205"/>
      <c r="F57" s="208"/>
      <c r="G57" s="208"/>
      <c r="H57" s="208"/>
      <c r="I57" s="208"/>
      <c r="J57" s="208"/>
      <c r="K57" s="220">
        <f t="shared" si="0"/>
        <v>0</v>
      </c>
      <c r="L57" s="210"/>
      <c r="M57" s="221">
        <f t="shared" si="1"/>
        <v>0</v>
      </c>
      <c r="N57" s="209"/>
      <c r="O57" s="205"/>
      <c r="P57" s="205"/>
      <c r="Q57" s="201"/>
      <c r="R57" s="201"/>
      <c r="S57" s="201"/>
      <c r="T57" s="201"/>
      <c r="U57" s="201"/>
      <c r="V57" s="201"/>
      <c r="W57" s="201"/>
      <c r="X57" s="201"/>
    </row>
    <row r="58" spans="2:24" ht="18" customHeight="1">
      <c r="B58" s="205">
        <v>46</v>
      </c>
      <c r="C58" s="206"/>
      <c r="D58" s="207"/>
      <c r="E58" s="205"/>
      <c r="F58" s="208"/>
      <c r="G58" s="208"/>
      <c r="H58" s="208"/>
      <c r="I58" s="208"/>
      <c r="J58" s="208"/>
      <c r="K58" s="220">
        <f t="shared" si="0"/>
        <v>0</v>
      </c>
      <c r="L58" s="210"/>
      <c r="M58" s="221">
        <f t="shared" si="1"/>
        <v>0</v>
      </c>
      <c r="N58" s="209"/>
      <c r="O58" s="205"/>
      <c r="P58" s="205"/>
      <c r="Q58" s="201"/>
      <c r="R58" s="201"/>
      <c r="S58" s="201"/>
      <c r="T58" s="201"/>
      <c r="U58" s="201"/>
      <c r="V58" s="201"/>
      <c r="W58" s="201"/>
      <c r="X58" s="201"/>
    </row>
    <row r="59" spans="2:24" ht="18" customHeight="1">
      <c r="B59" s="205">
        <v>47</v>
      </c>
      <c r="C59" s="206"/>
      <c r="D59" s="207"/>
      <c r="E59" s="205"/>
      <c r="F59" s="208"/>
      <c r="G59" s="208"/>
      <c r="H59" s="208"/>
      <c r="I59" s="208"/>
      <c r="J59" s="208"/>
      <c r="K59" s="220">
        <f t="shared" si="0"/>
        <v>0</v>
      </c>
      <c r="L59" s="210"/>
      <c r="M59" s="221">
        <f t="shared" si="1"/>
        <v>0</v>
      </c>
      <c r="N59" s="209"/>
      <c r="O59" s="205"/>
      <c r="P59" s="205"/>
      <c r="Q59" s="201"/>
      <c r="R59" s="201"/>
      <c r="S59" s="201"/>
      <c r="T59" s="201"/>
      <c r="U59" s="201"/>
      <c r="V59" s="201"/>
      <c r="W59" s="201"/>
      <c r="X59" s="201"/>
    </row>
    <row r="60" spans="2:24" ht="18" customHeight="1">
      <c r="B60" s="205">
        <v>48</v>
      </c>
      <c r="C60" s="206"/>
      <c r="D60" s="207"/>
      <c r="E60" s="205"/>
      <c r="F60" s="208"/>
      <c r="G60" s="208"/>
      <c r="H60" s="208"/>
      <c r="I60" s="208"/>
      <c r="J60" s="208"/>
      <c r="K60" s="220">
        <f t="shared" si="0"/>
        <v>0</v>
      </c>
      <c r="L60" s="210"/>
      <c r="M60" s="221">
        <f t="shared" si="1"/>
        <v>0</v>
      </c>
      <c r="N60" s="209"/>
      <c r="O60" s="205"/>
      <c r="P60" s="205"/>
      <c r="Q60" s="201"/>
      <c r="R60" s="201"/>
      <c r="S60" s="201"/>
      <c r="T60" s="201"/>
      <c r="U60" s="201"/>
      <c r="V60" s="201"/>
      <c r="W60" s="201"/>
      <c r="X60" s="201"/>
    </row>
    <row r="61" spans="2:24" ht="18" customHeight="1">
      <c r="B61" s="205">
        <v>49</v>
      </c>
      <c r="C61" s="206"/>
      <c r="D61" s="207"/>
      <c r="E61" s="205"/>
      <c r="F61" s="208"/>
      <c r="G61" s="208"/>
      <c r="H61" s="208"/>
      <c r="I61" s="208"/>
      <c r="J61" s="208"/>
      <c r="K61" s="220">
        <f t="shared" si="0"/>
        <v>0</v>
      </c>
      <c r="L61" s="210"/>
      <c r="M61" s="221">
        <f t="shared" si="1"/>
        <v>0</v>
      </c>
      <c r="N61" s="209"/>
      <c r="O61" s="205"/>
      <c r="P61" s="205"/>
      <c r="Q61" s="201"/>
      <c r="R61" s="201"/>
      <c r="S61" s="201"/>
      <c r="T61" s="201"/>
      <c r="U61" s="201"/>
      <c r="V61" s="201"/>
      <c r="W61" s="201"/>
      <c r="X61" s="201"/>
    </row>
    <row r="62" spans="2:24" ht="18" customHeight="1">
      <c r="B62" s="205">
        <v>50</v>
      </c>
      <c r="C62" s="206"/>
      <c r="D62" s="207"/>
      <c r="E62" s="205"/>
      <c r="F62" s="208"/>
      <c r="G62" s="208"/>
      <c r="H62" s="208"/>
      <c r="I62" s="208"/>
      <c r="J62" s="208"/>
      <c r="K62" s="220">
        <f t="shared" si="0"/>
        <v>0</v>
      </c>
      <c r="L62" s="210"/>
      <c r="M62" s="221">
        <f t="shared" si="1"/>
        <v>0</v>
      </c>
      <c r="N62" s="209"/>
      <c r="O62" s="205"/>
      <c r="P62" s="205"/>
      <c r="Q62" s="201"/>
      <c r="R62" s="201"/>
      <c r="S62" s="201"/>
      <c r="T62" s="201"/>
      <c r="U62" s="201"/>
      <c r="V62" s="201"/>
      <c r="W62" s="201"/>
      <c r="X62" s="201"/>
    </row>
    <row r="63" spans="2:24" ht="18" customHeight="1">
      <c r="B63" s="205">
        <v>51</v>
      </c>
      <c r="C63" s="206"/>
      <c r="D63" s="207"/>
      <c r="E63" s="205"/>
      <c r="F63" s="208"/>
      <c r="G63" s="208"/>
      <c r="H63" s="208"/>
      <c r="I63" s="208"/>
      <c r="J63" s="208"/>
      <c r="K63" s="220">
        <f t="shared" si="0"/>
        <v>0</v>
      </c>
      <c r="L63" s="210"/>
      <c r="M63" s="221">
        <f t="shared" si="1"/>
        <v>0</v>
      </c>
      <c r="N63" s="209"/>
      <c r="O63" s="205"/>
      <c r="P63" s="205"/>
      <c r="Q63" s="201"/>
      <c r="R63" s="201"/>
      <c r="S63" s="201"/>
      <c r="T63" s="201"/>
      <c r="U63" s="201"/>
      <c r="V63" s="201"/>
      <c r="W63" s="201"/>
      <c r="X63" s="201"/>
    </row>
    <row r="64" spans="2:24" ht="18" customHeight="1">
      <c r="B64" s="205">
        <v>52</v>
      </c>
      <c r="C64" s="206"/>
      <c r="D64" s="207"/>
      <c r="E64" s="205"/>
      <c r="F64" s="208"/>
      <c r="G64" s="208"/>
      <c r="H64" s="208"/>
      <c r="I64" s="208"/>
      <c r="J64" s="208"/>
      <c r="K64" s="220">
        <f t="shared" si="0"/>
        <v>0</v>
      </c>
      <c r="L64" s="210"/>
      <c r="M64" s="221">
        <f t="shared" si="1"/>
        <v>0</v>
      </c>
      <c r="N64" s="209"/>
      <c r="O64" s="205"/>
      <c r="P64" s="205"/>
      <c r="Q64" s="201"/>
      <c r="R64" s="201"/>
      <c r="S64" s="201"/>
      <c r="T64" s="201"/>
      <c r="U64" s="201"/>
      <c r="V64" s="201"/>
      <c r="W64" s="201"/>
      <c r="X64" s="201"/>
    </row>
    <row r="65" spans="2:24" ht="18" customHeight="1">
      <c r="B65" s="205">
        <v>53</v>
      </c>
      <c r="C65" s="206"/>
      <c r="D65" s="207"/>
      <c r="E65" s="205"/>
      <c r="F65" s="208"/>
      <c r="G65" s="208"/>
      <c r="H65" s="208"/>
      <c r="I65" s="208"/>
      <c r="J65" s="208"/>
      <c r="K65" s="220">
        <f t="shared" si="0"/>
        <v>0</v>
      </c>
      <c r="L65" s="210"/>
      <c r="M65" s="221">
        <f t="shared" si="1"/>
        <v>0</v>
      </c>
      <c r="N65" s="209"/>
      <c r="O65" s="205"/>
      <c r="P65" s="205"/>
      <c r="Q65" s="201"/>
      <c r="R65" s="201"/>
      <c r="S65" s="201"/>
      <c r="T65" s="201"/>
      <c r="U65" s="201"/>
      <c r="V65" s="201"/>
      <c r="W65" s="201"/>
      <c r="X65" s="201"/>
    </row>
    <row r="66" spans="2:24" ht="18" customHeight="1">
      <c r="B66" s="205">
        <v>54</v>
      </c>
      <c r="C66" s="206"/>
      <c r="D66" s="207"/>
      <c r="E66" s="205"/>
      <c r="F66" s="208"/>
      <c r="G66" s="208"/>
      <c r="H66" s="208"/>
      <c r="I66" s="208"/>
      <c r="J66" s="208"/>
      <c r="K66" s="220">
        <f t="shared" si="0"/>
        <v>0</v>
      </c>
      <c r="L66" s="210"/>
      <c r="M66" s="221">
        <f t="shared" si="1"/>
        <v>0</v>
      </c>
      <c r="N66" s="209"/>
      <c r="O66" s="205"/>
      <c r="P66" s="205"/>
      <c r="Q66" s="201"/>
      <c r="R66" s="201"/>
      <c r="S66" s="201"/>
      <c r="T66" s="201"/>
      <c r="U66" s="201"/>
      <c r="V66" s="201"/>
      <c r="W66" s="201"/>
      <c r="X66" s="201"/>
    </row>
    <row r="67" spans="2:24" ht="18" customHeight="1">
      <c r="B67" s="205">
        <v>55</v>
      </c>
      <c r="C67" s="206"/>
      <c r="D67" s="207"/>
      <c r="E67" s="205"/>
      <c r="F67" s="208"/>
      <c r="G67" s="208"/>
      <c r="H67" s="208"/>
      <c r="I67" s="208"/>
      <c r="J67" s="208"/>
      <c r="K67" s="220">
        <f t="shared" si="0"/>
        <v>0</v>
      </c>
      <c r="L67" s="210"/>
      <c r="M67" s="221">
        <f t="shared" si="1"/>
        <v>0</v>
      </c>
      <c r="N67" s="209"/>
      <c r="O67" s="205"/>
      <c r="P67" s="205"/>
      <c r="Q67" s="201"/>
      <c r="R67" s="201"/>
      <c r="S67" s="201"/>
      <c r="T67" s="201"/>
      <c r="U67" s="201"/>
      <c r="V67" s="201"/>
      <c r="W67" s="201"/>
      <c r="X67" s="201"/>
    </row>
    <row r="68" spans="2:24" ht="18" customHeight="1">
      <c r="B68" s="205">
        <v>56</v>
      </c>
      <c r="C68" s="206"/>
      <c r="D68" s="207"/>
      <c r="E68" s="205"/>
      <c r="F68" s="208"/>
      <c r="G68" s="208"/>
      <c r="H68" s="208"/>
      <c r="I68" s="208"/>
      <c r="J68" s="208"/>
      <c r="K68" s="220">
        <f t="shared" si="0"/>
        <v>0</v>
      </c>
      <c r="L68" s="210"/>
      <c r="M68" s="221">
        <f t="shared" si="1"/>
        <v>0</v>
      </c>
      <c r="N68" s="209"/>
      <c r="O68" s="205"/>
      <c r="P68" s="205"/>
      <c r="Q68" s="201"/>
      <c r="R68" s="201"/>
      <c r="S68" s="201"/>
      <c r="T68" s="201"/>
      <c r="U68" s="201"/>
      <c r="V68" s="201"/>
      <c r="W68" s="201"/>
      <c r="X68" s="201"/>
    </row>
    <row r="69" spans="2:24" ht="18" customHeight="1">
      <c r="B69" s="205">
        <v>57</v>
      </c>
      <c r="C69" s="206"/>
      <c r="D69" s="207"/>
      <c r="E69" s="205"/>
      <c r="F69" s="208"/>
      <c r="G69" s="208"/>
      <c r="H69" s="208"/>
      <c r="I69" s="208"/>
      <c r="J69" s="208"/>
      <c r="K69" s="220">
        <f t="shared" si="0"/>
        <v>0</v>
      </c>
      <c r="L69" s="210"/>
      <c r="M69" s="221">
        <f t="shared" si="1"/>
        <v>0</v>
      </c>
      <c r="N69" s="209"/>
      <c r="O69" s="205"/>
      <c r="P69" s="205"/>
      <c r="Q69" s="201"/>
      <c r="R69" s="201"/>
      <c r="S69" s="201"/>
      <c r="T69" s="201"/>
      <c r="U69" s="201"/>
      <c r="V69" s="201"/>
      <c r="W69" s="201"/>
      <c r="X69" s="201"/>
    </row>
    <row r="70" spans="2:24" ht="18" customHeight="1">
      <c r="B70" s="205">
        <v>58</v>
      </c>
      <c r="C70" s="206"/>
      <c r="D70" s="207"/>
      <c r="E70" s="205"/>
      <c r="F70" s="208"/>
      <c r="G70" s="208"/>
      <c r="H70" s="208"/>
      <c r="I70" s="208"/>
      <c r="J70" s="208"/>
      <c r="K70" s="220">
        <f t="shared" si="0"/>
        <v>0</v>
      </c>
      <c r="L70" s="210"/>
      <c r="M70" s="221">
        <f t="shared" si="1"/>
        <v>0</v>
      </c>
      <c r="N70" s="209"/>
      <c r="O70" s="205"/>
      <c r="P70" s="205"/>
      <c r="Q70" s="201"/>
      <c r="R70" s="201"/>
      <c r="S70" s="201"/>
      <c r="T70" s="201"/>
      <c r="U70" s="201"/>
      <c r="V70" s="201"/>
      <c r="W70" s="201"/>
      <c r="X70" s="201"/>
    </row>
    <row r="71" spans="2:24" ht="18" customHeight="1">
      <c r="B71" s="205">
        <v>59</v>
      </c>
      <c r="C71" s="206"/>
      <c r="D71" s="207"/>
      <c r="E71" s="205"/>
      <c r="F71" s="208"/>
      <c r="G71" s="208"/>
      <c r="H71" s="208"/>
      <c r="I71" s="208"/>
      <c r="J71" s="208"/>
      <c r="K71" s="220">
        <f t="shared" si="0"/>
        <v>0</v>
      </c>
      <c r="L71" s="210"/>
      <c r="M71" s="221">
        <f t="shared" si="1"/>
        <v>0</v>
      </c>
      <c r="N71" s="209"/>
      <c r="O71" s="205"/>
      <c r="P71" s="205"/>
      <c r="Q71" s="201"/>
      <c r="R71" s="201"/>
      <c r="S71" s="201"/>
      <c r="T71" s="201"/>
      <c r="U71" s="201"/>
      <c r="V71" s="201"/>
      <c r="W71" s="201"/>
      <c r="X71" s="201"/>
    </row>
    <row r="72" spans="2:24" ht="18" customHeight="1">
      <c r="B72" s="205">
        <v>60</v>
      </c>
      <c r="C72" s="206"/>
      <c r="D72" s="207"/>
      <c r="E72" s="205"/>
      <c r="F72" s="208"/>
      <c r="G72" s="208"/>
      <c r="H72" s="208"/>
      <c r="I72" s="208"/>
      <c r="J72" s="208"/>
      <c r="K72" s="220">
        <f t="shared" ref="K72:K79" si="2">SUM(F72:I72)</f>
        <v>0</v>
      </c>
      <c r="L72" s="210"/>
      <c r="M72" s="221">
        <f t="shared" ref="M72:M79" si="3">L72-K72</f>
        <v>0</v>
      </c>
      <c r="N72" s="209"/>
      <c r="O72" s="205"/>
      <c r="P72" s="205"/>
      <c r="Q72" s="201"/>
      <c r="R72" s="201"/>
      <c r="S72" s="201"/>
      <c r="T72" s="201"/>
      <c r="U72" s="201"/>
      <c r="V72" s="201"/>
      <c r="W72" s="201"/>
      <c r="X72" s="201"/>
    </row>
    <row r="73" spans="2:24" ht="18" customHeight="1">
      <c r="B73" s="205">
        <v>61</v>
      </c>
      <c r="C73" s="206"/>
      <c r="D73" s="207"/>
      <c r="E73" s="205"/>
      <c r="F73" s="208"/>
      <c r="G73" s="208"/>
      <c r="H73" s="208"/>
      <c r="I73" s="208"/>
      <c r="J73" s="208"/>
      <c r="K73" s="220">
        <f t="shared" si="2"/>
        <v>0</v>
      </c>
      <c r="L73" s="210"/>
      <c r="M73" s="221">
        <f t="shared" si="3"/>
        <v>0</v>
      </c>
      <c r="N73" s="209"/>
      <c r="O73" s="205"/>
      <c r="P73" s="205"/>
      <c r="Q73" s="201"/>
      <c r="R73" s="201"/>
      <c r="S73" s="201"/>
      <c r="T73" s="201"/>
      <c r="U73" s="201"/>
      <c r="V73" s="201"/>
      <c r="W73" s="201"/>
      <c r="X73" s="201"/>
    </row>
    <row r="74" spans="2:24" ht="18" customHeight="1">
      <c r="B74" s="205">
        <v>62</v>
      </c>
      <c r="C74" s="206"/>
      <c r="D74" s="207"/>
      <c r="E74" s="205"/>
      <c r="F74" s="208"/>
      <c r="G74" s="208"/>
      <c r="H74" s="208"/>
      <c r="I74" s="208"/>
      <c r="J74" s="208"/>
      <c r="K74" s="220">
        <f t="shared" si="2"/>
        <v>0</v>
      </c>
      <c r="L74" s="210"/>
      <c r="M74" s="221">
        <f t="shared" si="3"/>
        <v>0</v>
      </c>
      <c r="N74" s="209"/>
      <c r="O74" s="205"/>
      <c r="P74" s="205"/>
      <c r="Q74" s="201"/>
      <c r="R74" s="201"/>
      <c r="S74" s="201"/>
      <c r="T74" s="201"/>
      <c r="U74" s="201"/>
      <c r="V74" s="201"/>
      <c r="W74" s="201"/>
      <c r="X74" s="201"/>
    </row>
    <row r="75" spans="2:24" ht="18" customHeight="1">
      <c r="B75" s="205">
        <v>63</v>
      </c>
      <c r="C75" s="206"/>
      <c r="D75" s="207"/>
      <c r="E75" s="205"/>
      <c r="F75" s="208"/>
      <c r="G75" s="208"/>
      <c r="H75" s="208"/>
      <c r="I75" s="208"/>
      <c r="J75" s="208"/>
      <c r="K75" s="220">
        <f t="shared" si="2"/>
        <v>0</v>
      </c>
      <c r="L75" s="210"/>
      <c r="M75" s="221">
        <f t="shared" si="3"/>
        <v>0</v>
      </c>
      <c r="N75" s="209"/>
      <c r="O75" s="205"/>
      <c r="P75" s="205"/>
      <c r="Q75" s="201"/>
      <c r="R75" s="201"/>
      <c r="S75" s="201"/>
      <c r="T75" s="201"/>
      <c r="U75" s="201"/>
      <c r="V75" s="201"/>
      <c r="W75" s="201"/>
      <c r="X75" s="201"/>
    </row>
    <row r="76" spans="2:24" ht="18" customHeight="1">
      <c r="B76" s="205">
        <v>64</v>
      </c>
      <c r="C76" s="206"/>
      <c r="D76" s="207"/>
      <c r="E76" s="205"/>
      <c r="F76" s="208"/>
      <c r="G76" s="208"/>
      <c r="H76" s="208"/>
      <c r="I76" s="208"/>
      <c r="J76" s="208"/>
      <c r="K76" s="220">
        <f t="shared" si="2"/>
        <v>0</v>
      </c>
      <c r="L76" s="210"/>
      <c r="M76" s="221">
        <f t="shared" si="3"/>
        <v>0</v>
      </c>
      <c r="N76" s="209"/>
      <c r="O76" s="205"/>
      <c r="P76" s="205"/>
      <c r="Q76" s="201"/>
      <c r="R76" s="201"/>
      <c r="S76" s="201"/>
      <c r="T76" s="201"/>
      <c r="U76" s="201"/>
      <c r="V76" s="201"/>
      <c r="W76" s="201"/>
      <c r="X76" s="201"/>
    </row>
    <row r="77" spans="2:24" ht="18" customHeight="1">
      <c r="B77" s="205">
        <v>65</v>
      </c>
      <c r="C77" s="206"/>
      <c r="D77" s="207"/>
      <c r="E77" s="205"/>
      <c r="F77" s="208"/>
      <c r="G77" s="208"/>
      <c r="H77" s="208"/>
      <c r="I77" s="208"/>
      <c r="J77" s="208"/>
      <c r="K77" s="220">
        <f t="shared" si="2"/>
        <v>0</v>
      </c>
      <c r="L77" s="210"/>
      <c r="M77" s="221">
        <f t="shared" si="3"/>
        <v>0</v>
      </c>
      <c r="N77" s="209"/>
      <c r="O77" s="205"/>
      <c r="P77" s="205"/>
      <c r="Q77" s="201"/>
      <c r="R77" s="201"/>
      <c r="S77" s="201"/>
      <c r="T77" s="201"/>
      <c r="U77" s="201"/>
      <c r="V77" s="201"/>
      <c r="W77" s="201"/>
      <c r="X77" s="201"/>
    </row>
    <row r="78" spans="2:24" ht="18" customHeight="1">
      <c r="B78" s="205">
        <v>66</v>
      </c>
      <c r="C78" s="206"/>
      <c r="D78" s="207"/>
      <c r="E78" s="205"/>
      <c r="F78" s="208"/>
      <c r="G78" s="208"/>
      <c r="H78" s="208"/>
      <c r="I78" s="208"/>
      <c r="J78" s="208"/>
      <c r="K78" s="220">
        <f t="shared" si="2"/>
        <v>0</v>
      </c>
      <c r="L78" s="210"/>
      <c r="M78" s="221">
        <f t="shared" si="3"/>
        <v>0</v>
      </c>
      <c r="N78" s="209"/>
      <c r="O78" s="205"/>
      <c r="P78" s="205"/>
      <c r="Q78" s="201"/>
      <c r="R78" s="201"/>
      <c r="S78" s="201"/>
      <c r="T78" s="201"/>
      <c r="U78" s="201"/>
      <c r="V78" s="201"/>
      <c r="W78" s="201"/>
      <c r="X78" s="201"/>
    </row>
    <row r="79" spans="2:24" ht="18" customHeight="1">
      <c r="B79" s="205">
        <v>67</v>
      </c>
      <c r="C79" s="206"/>
      <c r="D79" s="207"/>
      <c r="E79" s="205"/>
      <c r="F79" s="208"/>
      <c r="G79" s="208"/>
      <c r="H79" s="208"/>
      <c r="I79" s="208"/>
      <c r="J79" s="208"/>
      <c r="K79" s="220">
        <f t="shared" si="2"/>
        <v>0</v>
      </c>
      <c r="L79" s="210"/>
      <c r="M79" s="221">
        <f t="shared" si="3"/>
        <v>0</v>
      </c>
      <c r="N79" s="209"/>
      <c r="O79" s="205"/>
      <c r="P79" s="205"/>
      <c r="Q79" s="201"/>
      <c r="R79" s="201"/>
      <c r="S79" s="201"/>
      <c r="T79" s="201"/>
      <c r="U79" s="201"/>
      <c r="V79" s="201"/>
      <c r="W79" s="201"/>
      <c r="X79" s="201"/>
    </row>
    <row r="80" spans="2:24" s="230" customFormat="1" ht="18" customHeight="1">
      <c r="B80" s="282" t="s">
        <v>175</v>
      </c>
      <c r="C80" s="282"/>
      <c r="D80" s="224">
        <f>COUNT(D13:D79)</f>
        <v>0</v>
      </c>
      <c r="E80" s="223"/>
      <c r="F80" s="224"/>
      <c r="G80" s="224"/>
      <c r="H80" s="224"/>
      <c r="I80" s="224"/>
      <c r="J80" s="223"/>
      <c r="K80" s="226">
        <f>SUM(K13:K79)</f>
        <v>0</v>
      </c>
      <c r="L80" s="226">
        <f>SUM(L13:L79)</f>
        <v>0</v>
      </c>
      <c r="M80" s="226">
        <f>SUM(M13:M79)</f>
        <v>0</v>
      </c>
      <c r="N80" s="226"/>
      <c r="O80" s="226">
        <f t="shared" ref="O80" si="4">SUM(O13:O79)</f>
        <v>0</v>
      </c>
      <c r="P80" s="226">
        <f>SUM(P13:P79)</f>
        <v>0</v>
      </c>
      <c r="Q80" s="229"/>
      <c r="R80" s="229"/>
      <c r="S80" s="229"/>
      <c r="T80" s="229"/>
      <c r="U80" s="229"/>
      <c r="V80" s="229"/>
      <c r="W80" s="229"/>
      <c r="X80" s="229"/>
    </row>
    <row r="81" spans="2:24" s="230" customFormat="1" ht="18" customHeight="1">
      <c r="B81" s="282" t="s">
        <v>176</v>
      </c>
      <c r="C81" s="282"/>
      <c r="D81" s="224">
        <f>+D80+D11</f>
        <v>0</v>
      </c>
      <c r="E81" s="223"/>
      <c r="F81" s="224"/>
      <c r="G81" s="224"/>
      <c r="H81" s="224"/>
      <c r="I81" s="224"/>
      <c r="J81" s="223"/>
      <c r="K81" s="226">
        <f>+K80+K11</f>
        <v>0</v>
      </c>
      <c r="L81" s="226">
        <f>+L80+L11</f>
        <v>0</v>
      </c>
      <c r="M81" s="226">
        <f t="shared" ref="M81" si="5">+M80+M11</f>
        <v>0</v>
      </c>
      <c r="N81" s="226"/>
      <c r="O81" s="226">
        <f t="shared" ref="O81" si="6">+O80+O11</f>
        <v>0</v>
      </c>
      <c r="P81" s="226">
        <f>SUM(P14:P80)</f>
        <v>0</v>
      </c>
      <c r="Q81" s="229"/>
      <c r="R81" s="229"/>
      <c r="S81" s="229"/>
      <c r="T81" s="229"/>
      <c r="U81" s="229"/>
      <c r="V81" s="229"/>
      <c r="W81" s="229"/>
      <c r="X81" s="229"/>
    </row>
    <row r="82" spans="2:24" s="217" customFormat="1" ht="15.6" customHeight="1">
      <c r="B82" s="216"/>
      <c r="C82" s="216"/>
      <c r="D82" s="218"/>
      <c r="E82" s="216"/>
      <c r="F82" s="216"/>
      <c r="G82" s="216"/>
      <c r="H82" s="216"/>
      <c r="I82" s="216"/>
      <c r="J82" s="216"/>
      <c r="K82" s="216"/>
      <c r="L82" s="219"/>
      <c r="M82" s="219"/>
      <c r="N82" s="216"/>
      <c r="O82" s="216"/>
      <c r="P82" s="216"/>
      <c r="Q82" s="216"/>
      <c r="R82" s="216"/>
      <c r="S82" s="216"/>
      <c r="T82" s="216"/>
      <c r="U82" s="216"/>
      <c r="V82" s="216"/>
      <c r="W82" s="216"/>
      <c r="X82" s="216"/>
    </row>
    <row r="83" spans="2:24" ht="28.9" customHeight="1">
      <c r="B83" s="283" t="s">
        <v>177</v>
      </c>
      <c r="C83" s="283"/>
      <c r="D83" s="283"/>
      <c r="E83" s="283"/>
      <c r="F83" s="283"/>
      <c r="G83" s="283"/>
      <c r="H83" s="284" t="s">
        <v>48</v>
      </c>
      <c r="I83" s="284"/>
      <c r="J83" s="284"/>
      <c r="K83" s="284"/>
      <c r="L83" s="284"/>
      <c r="M83" s="284"/>
      <c r="N83" s="284"/>
      <c r="O83" s="284"/>
      <c r="P83" s="284"/>
      <c r="Q83" s="201"/>
      <c r="R83" s="201"/>
      <c r="S83" s="201"/>
      <c r="T83" s="201"/>
      <c r="U83" s="201"/>
      <c r="V83" s="201"/>
      <c r="W83" s="201"/>
      <c r="X83" s="201"/>
    </row>
    <row r="84" spans="2:24" ht="20.25" customHeight="1">
      <c r="B84" s="201"/>
      <c r="C84" s="201"/>
      <c r="D84" s="201"/>
      <c r="E84" s="201"/>
      <c r="F84" s="201"/>
      <c r="G84" s="201"/>
      <c r="H84" s="201"/>
      <c r="I84" s="201"/>
      <c r="J84" s="201"/>
      <c r="K84" s="201"/>
      <c r="L84" s="200"/>
      <c r="M84" s="201"/>
      <c r="N84" s="201"/>
      <c r="O84" s="201"/>
      <c r="P84" s="201"/>
      <c r="Q84" s="201"/>
      <c r="R84" s="201"/>
      <c r="S84" s="201"/>
      <c r="T84" s="201"/>
      <c r="U84" s="201"/>
      <c r="V84" s="201"/>
      <c r="W84" s="201"/>
      <c r="X84" s="201"/>
    </row>
    <row r="85" spans="2:24">
      <c r="B85" s="201"/>
      <c r="C85" s="201"/>
      <c r="D85" s="201"/>
      <c r="E85" s="201"/>
      <c r="F85" s="201"/>
      <c r="G85" s="201"/>
      <c r="H85" s="201"/>
      <c r="I85" s="201"/>
      <c r="J85" s="201"/>
      <c r="K85" s="201"/>
      <c r="L85" s="200"/>
      <c r="M85" s="201"/>
      <c r="N85" s="201"/>
      <c r="O85" s="201"/>
      <c r="P85" s="201"/>
      <c r="Q85" s="201"/>
      <c r="R85" s="201"/>
      <c r="S85" s="201"/>
      <c r="T85" s="201"/>
      <c r="U85" s="201"/>
      <c r="V85" s="201"/>
      <c r="W85" s="201"/>
      <c r="X85" s="201"/>
    </row>
    <row r="86" spans="2:24">
      <c r="B86" s="201"/>
      <c r="C86" s="201"/>
      <c r="D86" s="201"/>
      <c r="E86" s="201"/>
      <c r="F86" s="201"/>
      <c r="G86" s="201"/>
      <c r="H86" s="201"/>
      <c r="I86" s="201"/>
      <c r="J86" s="201"/>
      <c r="K86" s="201"/>
      <c r="L86" s="200"/>
      <c r="M86" s="201"/>
      <c r="N86" s="201"/>
      <c r="O86" s="201"/>
      <c r="P86" s="201"/>
      <c r="Q86" s="201"/>
      <c r="R86" s="201"/>
      <c r="S86" s="201"/>
      <c r="T86" s="201"/>
      <c r="U86" s="201"/>
      <c r="V86" s="201"/>
      <c r="W86" s="201"/>
      <c r="X86" s="201"/>
    </row>
    <row r="87" spans="2:24">
      <c r="B87" s="201"/>
      <c r="C87" s="201"/>
      <c r="D87" s="201"/>
      <c r="E87" s="201"/>
      <c r="F87" s="201"/>
      <c r="G87" s="201"/>
      <c r="H87" s="201"/>
      <c r="I87" s="201"/>
      <c r="J87" s="201"/>
      <c r="K87" s="201"/>
      <c r="L87" s="200"/>
      <c r="M87" s="201"/>
      <c r="N87" s="201"/>
      <c r="O87" s="201"/>
      <c r="P87" s="201"/>
      <c r="Q87" s="201"/>
      <c r="R87" s="201"/>
      <c r="S87" s="201"/>
      <c r="T87" s="201"/>
      <c r="U87" s="201"/>
      <c r="V87" s="201"/>
      <c r="W87" s="201"/>
      <c r="X87" s="201"/>
    </row>
    <row r="88" spans="2:24">
      <c r="B88" s="201"/>
      <c r="C88" s="201"/>
      <c r="D88" s="201"/>
      <c r="E88" s="201"/>
      <c r="F88" s="201"/>
      <c r="G88" s="201"/>
      <c r="H88" s="201"/>
      <c r="I88" s="201"/>
      <c r="J88" s="201"/>
      <c r="K88" s="201"/>
      <c r="L88" s="200"/>
      <c r="M88" s="201"/>
      <c r="N88" s="201"/>
      <c r="O88" s="201"/>
      <c r="P88" s="201"/>
      <c r="Q88" s="201"/>
      <c r="R88" s="201"/>
      <c r="S88" s="201"/>
      <c r="T88" s="201"/>
      <c r="U88" s="201"/>
      <c r="V88" s="201"/>
      <c r="W88" s="201"/>
      <c r="X88" s="201"/>
    </row>
    <row r="89" spans="2:24">
      <c r="B89" s="201"/>
      <c r="C89" s="201"/>
      <c r="D89" s="201"/>
      <c r="E89" s="201"/>
      <c r="F89" s="201"/>
      <c r="G89" s="201"/>
      <c r="H89" s="201"/>
      <c r="I89" s="201"/>
      <c r="J89" s="201"/>
      <c r="K89" s="201"/>
      <c r="L89" s="200"/>
      <c r="M89" s="201"/>
      <c r="N89" s="201"/>
      <c r="O89" s="201"/>
      <c r="P89" s="201"/>
      <c r="Q89" s="201"/>
      <c r="R89" s="201"/>
      <c r="S89" s="201"/>
      <c r="T89" s="201"/>
      <c r="U89" s="201"/>
      <c r="V89" s="201"/>
      <c r="W89" s="201"/>
      <c r="X89" s="201"/>
    </row>
    <row r="90" spans="2:24">
      <c r="B90" s="201"/>
      <c r="C90" s="201"/>
      <c r="D90" s="201"/>
      <c r="E90" s="201"/>
      <c r="F90" s="201"/>
      <c r="G90" s="201"/>
      <c r="H90" s="201"/>
      <c r="I90" s="201"/>
      <c r="J90" s="201"/>
      <c r="K90" s="201"/>
      <c r="L90" s="200"/>
      <c r="M90" s="200"/>
      <c r="N90" s="201"/>
      <c r="O90" s="201"/>
      <c r="P90" s="201"/>
      <c r="Q90" s="201"/>
      <c r="R90" s="201"/>
      <c r="S90" s="201"/>
      <c r="T90" s="201"/>
      <c r="U90" s="201"/>
      <c r="V90" s="201"/>
      <c r="W90" s="201"/>
      <c r="X90" s="201"/>
    </row>
    <row r="91" spans="2:24">
      <c r="B91" s="201"/>
      <c r="C91" s="201"/>
      <c r="D91" s="201"/>
      <c r="E91" s="201"/>
      <c r="F91" s="201"/>
      <c r="G91" s="201"/>
      <c r="H91" s="201"/>
      <c r="I91" s="201"/>
      <c r="J91" s="201"/>
      <c r="K91" s="201"/>
      <c r="L91" s="200"/>
      <c r="M91" s="200"/>
      <c r="N91" s="201"/>
      <c r="O91" s="201"/>
      <c r="P91" s="201"/>
      <c r="Q91" s="201"/>
      <c r="R91" s="201"/>
      <c r="S91" s="201"/>
      <c r="T91" s="201"/>
      <c r="U91" s="201"/>
      <c r="V91" s="201"/>
      <c r="W91" s="201"/>
      <c r="X91" s="201"/>
    </row>
    <row r="92" spans="2:24">
      <c r="B92" s="201"/>
      <c r="C92" s="201"/>
      <c r="D92" s="201"/>
      <c r="E92" s="201"/>
      <c r="F92" s="201"/>
      <c r="G92" s="201"/>
      <c r="H92" s="201"/>
      <c r="I92" s="201"/>
      <c r="J92" s="201"/>
      <c r="K92" s="201"/>
      <c r="L92" s="200"/>
      <c r="M92" s="201"/>
      <c r="N92" s="201"/>
      <c r="O92" s="201"/>
      <c r="P92" s="201"/>
      <c r="Q92" s="201"/>
      <c r="R92" s="201"/>
      <c r="S92" s="201"/>
      <c r="T92" s="201"/>
      <c r="U92" s="201"/>
      <c r="V92" s="201"/>
      <c r="W92" s="201"/>
      <c r="X92" s="201"/>
    </row>
    <row r="93" spans="2:24">
      <c r="B93" s="201"/>
      <c r="C93" s="201"/>
      <c r="D93" s="201"/>
      <c r="E93" s="201"/>
      <c r="F93" s="201"/>
      <c r="G93" s="201"/>
      <c r="H93" s="201"/>
      <c r="I93" s="201"/>
      <c r="J93" s="201"/>
      <c r="K93" s="201"/>
      <c r="L93" s="200"/>
      <c r="M93" s="201"/>
      <c r="N93" s="201"/>
      <c r="O93" s="201"/>
      <c r="P93" s="201"/>
      <c r="Q93" s="201"/>
      <c r="R93" s="201"/>
      <c r="S93" s="201"/>
      <c r="T93" s="201"/>
      <c r="U93" s="201"/>
      <c r="V93" s="201"/>
      <c r="W93" s="201"/>
      <c r="X93" s="201"/>
    </row>
    <row r="94" spans="2:24">
      <c r="B94" s="201"/>
      <c r="C94" s="201"/>
      <c r="D94" s="201"/>
      <c r="E94" s="201"/>
      <c r="F94" s="201"/>
      <c r="G94" s="201"/>
      <c r="H94" s="201"/>
      <c r="I94" s="201"/>
      <c r="J94" s="201"/>
      <c r="K94" s="201"/>
      <c r="L94" s="200"/>
      <c r="M94" s="201"/>
      <c r="N94" s="201"/>
      <c r="O94" s="201"/>
      <c r="P94" s="201"/>
      <c r="Q94" s="201"/>
      <c r="R94" s="201"/>
      <c r="S94" s="201"/>
      <c r="T94" s="201"/>
      <c r="U94" s="201"/>
      <c r="V94" s="201"/>
      <c r="W94" s="201"/>
      <c r="X94" s="201"/>
    </row>
    <row r="95" spans="2:24">
      <c r="B95" s="201"/>
      <c r="C95" s="201"/>
      <c r="D95" s="201"/>
      <c r="E95" s="201"/>
      <c r="F95" s="201"/>
      <c r="G95" s="201"/>
      <c r="H95" s="201"/>
      <c r="I95" s="201"/>
      <c r="J95" s="201"/>
      <c r="K95" s="201"/>
      <c r="L95" s="200"/>
      <c r="M95" s="201"/>
      <c r="N95" s="201"/>
      <c r="O95" s="201"/>
      <c r="P95" s="201"/>
      <c r="Q95" s="201"/>
      <c r="R95" s="201"/>
      <c r="S95" s="201"/>
      <c r="T95" s="201"/>
      <c r="U95" s="201"/>
      <c r="V95" s="201"/>
      <c r="W95" s="201"/>
      <c r="X95" s="201"/>
    </row>
  </sheetData>
  <mergeCells count="17">
    <mergeCell ref="B3:P3"/>
    <mergeCell ref="B5:B6"/>
    <mergeCell ref="C5:C6"/>
    <mergeCell ref="D5:D6"/>
    <mergeCell ref="E5:E6"/>
    <mergeCell ref="F5:J5"/>
    <mergeCell ref="K5:K6"/>
    <mergeCell ref="M5:M6"/>
    <mergeCell ref="L5:L6"/>
    <mergeCell ref="N5:N6"/>
    <mergeCell ref="O5:O6"/>
    <mergeCell ref="P5:P6"/>
    <mergeCell ref="B11:C11"/>
    <mergeCell ref="B80:C80"/>
    <mergeCell ref="B81:C81"/>
    <mergeCell ref="B83:G83"/>
    <mergeCell ref="H83:P8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TT</vt:lpstr>
      <vt:lpstr>bìa</vt:lpstr>
      <vt:lpstr>nghiệm thu</vt:lpstr>
      <vt:lpstr>q toán</vt:lpstr>
      <vt:lpstr>đc công nợ</vt:lpstr>
      <vt:lpstr>đn thanh toán</vt:lpstr>
      <vt:lpstr>TH</vt:lpstr>
      <vt:lpstr>'đc công nợ'!_Hlk149567613</vt:lpstr>
      <vt:lpstr>bìa!Print_Area</vt:lpstr>
      <vt:lpstr>'đc công nợ'!Print_Area</vt:lpstr>
      <vt:lpstr>'nghiệm thu'!Print_Area</vt:lpstr>
      <vt:lpstr>'q toán'!Print_Area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nguyenhuyentlhp1991@gmail.com</cp:lastModifiedBy>
  <cp:lastPrinted>2026-01-23T01:27:36Z</cp:lastPrinted>
  <dcterms:created xsi:type="dcterms:W3CDTF">2023-04-05T03:11:16Z</dcterms:created>
  <dcterms:modified xsi:type="dcterms:W3CDTF">2026-02-10T10:48:39Z</dcterms:modified>
</cp:coreProperties>
</file>