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ONG VIEC\NAM 2026\2.CO HANG\2.2.MN KIEN QUOC\THAM DINH\DT MN KIEN QUOC-TD-05.06.26\"/>
    </mc:Choice>
  </mc:AlternateContent>
  <xr:revisionPtr revIDLastSave="0" documentId="13_ncr:1_{9438DFE9-BA96-4C43-81AB-3DCB555FF836}" xr6:coauthVersionLast="47" xr6:coauthVersionMax="47" xr10:uidLastSave="{00000000-0000-0000-0000-000000000000}"/>
  <bookViews>
    <workbookView xWindow="-108" yWindow="-108" windowWidth="23256" windowHeight="12720" firstSheet="2" activeTab="3" xr2:uid="{00000000-000D-0000-FFFF-FFFF00000000}"/>
  </bookViews>
  <sheets>
    <sheet name="foxz" sheetId="9" state="veryHidden" r:id="rId1"/>
    <sheet name="SGV" sheetId="12" state="veryHidden" r:id="rId2"/>
    <sheet name="Nội suy TT12-2021" sheetId="6" r:id="rId3"/>
    <sheet name="THKP " sheetId="1" r:id="rId4"/>
    <sheet name="Sheet1" sheetId="13" r:id="rId5"/>
    <sheet name="CPXD " sheetId="11" state="hidden" r:id="rId6"/>
    <sheet name="CP Thiết bị" sheetId="10" state="hidden" r:id="rId7"/>
    <sheet name="CHMC" sheetId="8" state="hidden" r:id="rId8"/>
  </sheets>
  <externalReferences>
    <externalReference r:id="rId9"/>
    <externalReference r:id="rId10"/>
    <externalReference r:id="rId11"/>
  </externalReferences>
  <definedNames>
    <definedName name="_xlnm.Print_Area" localSheetId="6">'CP Thiết bị'!$A$1:$H$11</definedName>
    <definedName name="_xlnm.Print_Area" localSheetId="5">'CPXD '!$A$1:$G$8</definedName>
    <definedName name="_xlnm.Print_Area" localSheetId="3">'THKP '!$A$1:$J$34</definedName>
    <definedName name="Table1">Sheet1!$B$52:$C$62</definedName>
    <definedName name="Table2">Sheet1!$E$52:$F$62</definedName>
    <definedName name="Table4">Sheet1!$K$52:$L$62</definedName>
    <definedName name="Table5">Sheet1!$N$52:$O$62</definedName>
  </definedNames>
  <calcPr calcId="191029" iterateCount="1"/>
</workbook>
</file>

<file path=xl/calcChain.xml><?xml version="1.0" encoding="utf-8"?>
<calcChain xmlns="http://schemas.openxmlformats.org/spreadsheetml/2006/main">
  <c r="F8" i="1" l="1"/>
  <c r="F7" i="1" s="1"/>
  <c r="F13" i="1" s="1"/>
  <c r="E13" i="1"/>
  <c r="A12" i="1"/>
  <c r="A13" i="1"/>
  <c r="A14" i="1"/>
  <c r="A15" i="1"/>
  <c r="A16" i="1"/>
  <c r="A17" i="1"/>
  <c r="A20" i="1"/>
  <c r="A21" i="1"/>
  <c r="A22" i="1"/>
  <c r="A19" i="1"/>
  <c r="H13" i="1" l="1"/>
  <c r="I13" i="1" s="1"/>
  <c r="A11" i="1"/>
  <c r="H14" i="1" l="1"/>
  <c r="I14" i="1" s="1"/>
  <c r="F7" i="6"/>
  <c r="E19" i="1"/>
  <c r="B70" i="13" l="1"/>
  <c r="K67" i="13" s="1"/>
  <c r="B69" i="13"/>
  <c r="I67" i="13" s="1"/>
  <c r="H67" i="13" s="1"/>
  <c r="B68" i="13"/>
  <c r="F67" i="13" s="1"/>
  <c r="E67" i="13" s="1"/>
  <c r="A28" i="13"/>
  <c r="A16" i="13"/>
  <c r="B65" i="13" l="1"/>
  <c r="C28" i="13"/>
  <c r="E28" i="13" s="1"/>
  <c r="E29" i="13" s="1"/>
  <c r="C16" i="13"/>
  <c r="D17" i="13" l="1"/>
  <c r="C17" i="13"/>
  <c r="D29" i="13"/>
  <c r="C29" i="13"/>
  <c r="E16" i="13"/>
  <c r="E17" i="13" s="1"/>
  <c r="G28" i="13"/>
  <c r="H29" i="13" s="1"/>
  <c r="I29" i="13" l="1"/>
  <c r="J28" i="13"/>
  <c r="G29" i="13"/>
  <c r="F29" i="13"/>
  <c r="G16" i="13"/>
  <c r="J16" i="13" s="1"/>
  <c r="F5" i="6"/>
  <c r="E5" i="6"/>
  <c r="D5" i="6"/>
  <c r="C5" i="6"/>
  <c r="B5" i="6"/>
  <c r="J29" i="13" l="1"/>
  <c r="L28" i="13"/>
  <c r="L29" i="13" s="1"/>
  <c r="K17" i="13"/>
  <c r="O17" i="13"/>
  <c r="H17" i="13"/>
  <c r="F17" i="13"/>
  <c r="G17" i="13"/>
  <c r="L16" i="13"/>
  <c r="L17" i="13" s="1"/>
  <c r="K29" i="13"/>
  <c r="I17" i="13"/>
  <c r="J17" i="13" s="1"/>
  <c r="F19" i="6"/>
  <c r="F16" i="6"/>
  <c r="F13" i="6"/>
  <c r="F10" i="6"/>
  <c r="F2" i="6"/>
  <c r="E19" i="6"/>
  <c r="E16" i="6"/>
  <c r="E13" i="6"/>
  <c r="E10" i="6"/>
  <c r="E7" i="6"/>
  <c r="E2" i="6"/>
  <c r="N28" i="13" l="1"/>
  <c r="N29" i="13" s="1"/>
  <c r="N16" i="13"/>
  <c r="N17" i="13" s="1"/>
  <c r="D6" i="11"/>
  <c r="D8" i="11" s="1"/>
  <c r="M29" i="13" l="1"/>
  <c r="Q28" i="13"/>
  <c r="O29" i="13"/>
  <c r="P29" i="13"/>
  <c r="M17" i="13"/>
  <c r="Q16" i="13"/>
  <c r="F8" i="10"/>
  <c r="F7" i="10"/>
  <c r="A10" i="10"/>
  <c r="S28" i="13" l="1"/>
  <c r="Q29" i="13"/>
  <c r="R29" i="13" s="1"/>
  <c r="R17" i="13"/>
  <c r="Q17" i="13"/>
  <c r="S16" i="13"/>
  <c r="S17" i="13" s="1"/>
  <c r="G8" i="10"/>
  <c r="G7" i="10"/>
  <c r="S29" i="13" l="1"/>
  <c r="U28" i="13"/>
  <c r="U16" i="13"/>
  <c r="U17" i="13" s="1"/>
  <c r="G9" i="10"/>
  <c r="A2" i="11"/>
  <c r="A3" i="11"/>
  <c r="F19" i="1" l="1"/>
  <c r="X28" i="13"/>
  <c r="U29" i="13"/>
  <c r="T29" i="13"/>
  <c r="V29" i="13"/>
  <c r="X16" i="13"/>
  <c r="H8" i="1"/>
  <c r="H7" i="1" s="1"/>
  <c r="I7" i="1" s="1"/>
  <c r="G13" i="10"/>
  <c r="I8" i="1" l="1"/>
  <c r="I19" i="1"/>
  <c r="Z16" i="13"/>
  <c r="Z17" i="13" s="1"/>
  <c r="Z28" i="13"/>
  <c r="Y17" i="13"/>
  <c r="X17" i="13"/>
  <c r="G1" i="6"/>
  <c r="G6" i="6"/>
  <c r="G4" i="6"/>
  <c r="A2" i="10"/>
  <c r="Z29" i="13" l="1"/>
  <c r="AB28" i="13"/>
  <c r="AB16" i="13"/>
  <c r="G5" i="6"/>
  <c r="D19" i="6"/>
  <c r="C19" i="6"/>
  <c r="B19" i="6"/>
  <c r="D16" i="6"/>
  <c r="C16" i="6"/>
  <c r="B16" i="6"/>
  <c r="D13" i="6"/>
  <c r="C13" i="6"/>
  <c r="B13" i="6"/>
  <c r="D10" i="6"/>
  <c r="C10" i="6"/>
  <c r="B10" i="6"/>
  <c r="D7" i="6"/>
  <c r="C7" i="6"/>
  <c r="B7" i="6"/>
  <c r="D2" i="6"/>
  <c r="C2" i="6"/>
  <c r="B2" i="6"/>
  <c r="P17" i="13" l="1"/>
  <c r="T17" i="13" s="1"/>
  <c r="AB17" i="13"/>
  <c r="V17" i="13"/>
  <c r="W17" i="13" s="1"/>
  <c r="AA17" i="13" s="1"/>
  <c r="W29" i="13"/>
  <c r="X29" i="13" s="1"/>
  <c r="Y29" i="13" s="1"/>
  <c r="AB29" i="13"/>
  <c r="A3" i="8"/>
  <c r="AA29" i="13" l="1"/>
  <c r="C31" i="13" s="1"/>
  <c r="C32" i="13" s="1"/>
  <c r="E32" i="13" s="1"/>
  <c r="E33" i="13" s="1"/>
  <c r="B25" i="13" s="1"/>
  <c r="C19" i="13"/>
  <c r="C20" i="13" s="1"/>
  <c r="E20" i="13" s="1"/>
  <c r="E21" i="13" s="1"/>
  <c r="B13" i="13" s="1"/>
  <c r="D6" i="8"/>
  <c r="A2" i="8"/>
  <c r="D7" i="8"/>
  <c r="E6" i="8" l="1"/>
  <c r="E7" i="8"/>
  <c r="F7" i="8" s="1"/>
  <c r="G7" i="8" s="1"/>
  <c r="E9" i="8" l="1"/>
  <c r="F6" i="8"/>
  <c r="F9" i="8" s="1"/>
  <c r="G6" i="8" l="1"/>
  <c r="G9" i="8" s="1"/>
  <c r="E7" i="11" l="1"/>
  <c r="E6" i="11" l="1"/>
  <c r="E8" i="11" s="1"/>
  <c r="F7" i="11"/>
  <c r="F6" i="11" s="1"/>
  <c r="F8" i="11" s="1"/>
  <c r="G2" i="6" l="1"/>
  <c r="C9" i="1" s="1"/>
  <c r="G18" i="6"/>
  <c r="G19" i="6" s="1"/>
  <c r="G12" i="6"/>
  <c r="G13" i="6" s="1"/>
  <c r="C16" i="1" s="1"/>
  <c r="F16" i="1" s="1"/>
  <c r="G7" i="6"/>
  <c r="G15" i="6"/>
  <c r="G16" i="6" s="1"/>
  <c r="C12" i="1" s="1"/>
  <c r="P24" i="6"/>
  <c r="P25" i="6" s="1"/>
  <c r="G9" i="6"/>
  <c r="G10" i="6" s="1"/>
  <c r="C15" i="1" s="1"/>
  <c r="F15" i="1" s="1"/>
  <c r="P21" i="6"/>
  <c r="P22" i="6" s="1"/>
  <c r="H15" i="1" l="1"/>
  <c r="I15" i="1" s="1"/>
  <c r="E12" i="1"/>
  <c r="F12" i="1"/>
  <c r="H16" i="1"/>
  <c r="I16" i="1" s="1"/>
  <c r="E9" i="1"/>
  <c r="F9" i="1"/>
  <c r="E16" i="1"/>
  <c r="E15" i="1"/>
  <c r="C11" i="1"/>
  <c r="C17" i="1"/>
  <c r="H12" i="1" l="1"/>
  <c r="I12" i="1" s="1"/>
  <c r="F11" i="1"/>
  <c r="E11" i="1"/>
  <c r="F17" i="1"/>
  <c r="F22" i="1" s="1"/>
  <c r="E17" i="1"/>
  <c r="F10" i="1" l="1"/>
  <c r="H22" i="1"/>
  <c r="I22" i="1" s="1"/>
  <c r="H11" i="1"/>
  <c r="H17" i="1"/>
  <c r="I17" i="1" s="1"/>
  <c r="H9" i="1"/>
  <c r="I9" i="1" s="1"/>
  <c r="H10" i="1" l="1"/>
  <c r="I11" i="1"/>
  <c r="I10" i="1" s="1"/>
  <c r="G21" i="6"/>
  <c r="G22" i="6" s="1"/>
  <c r="C21" i="1" s="1"/>
  <c r="G24" i="6"/>
  <c r="G25" i="6" s="1"/>
  <c r="C20" i="1" s="1"/>
  <c r="E20" i="1" l="1"/>
  <c r="F20" i="1"/>
  <c r="F21" i="1"/>
  <c r="E21" i="1"/>
  <c r="H21" i="1" l="1"/>
  <c r="I21" i="1" s="1"/>
  <c r="H20" i="1" l="1"/>
  <c r="H18" i="1" s="1"/>
  <c r="F18" i="1"/>
  <c r="I20" i="1" l="1"/>
  <c r="I18" i="1" s="1"/>
  <c r="K25" i="1" s="1"/>
  <c r="I24" i="1" l="1"/>
  <c r="I23" i="1" s="1"/>
  <c r="I25" i="1" s="1"/>
  <c r="I26" i="1" s="1"/>
  <c r="A1" i="13" l="1"/>
  <c r="A4" i="13" s="1"/>
  <c r="C4" i="13" s="1"/>
  <c r="E4" i="13" s="1"/>
  <c r="E5" i="13" l="1"/>
  <c r="G4" i="13"/>
  <c r="D5" i="13"/>
  <c r="C5" i="13"/>
  <c r="F5" i="13" l="1"/>
  <c r="G5" i="13"/>
  <c r="J4" i="13"/>
  <c r="H5" i="13"/>
  <c r="L4" i="13" l="1"/>
  <c r="N4" i="13" s="1"/>
  <c r="O5" i="13" s="1"/>
  <c r="Q4" i="13" l="1"/>
  <c r="S4" i="13" s="1"/>
  <c r="S5" i="13" s="1"/>
  <c r="N5" i="13"/>
  <c r="L5" i="13"/>
  <c r="U4" i="13" l="1"/>
  <c r="X4" i="13" s="1"/>
  <c r="U5" i="13" l="1"/>
  <c r="Z4" i="13"/>
  <c r="AB4" i="13" s="1"/>
  <c r="Z5" i="13" l="1"/>
  <c r="P5" i="13"/>
  <c r="V5" i="13"/>
  <c r="I5" i="13" s="1"/>
  <c r="W5" i="13"/>
  <c r="X5" i="13" s="1"/>
  <c r="Y5" i="13" s="1"/>
  <c r="AB5" i="13"/>
  <c r="T5" i="13" l="1"/>
  <c r="Q5" i="13"/>
  <c r="R5" i="13" s="1"/>
  <c r="J5" i="13"/>
  <c r="K5" i="13" s="1"/>
  <c r="M5" i="13"/>
  <c r="AA5" i="13"/>
  <c r="C7" i="13" l="1"/>
  <c r="C8" i="13" s="1"/>
  <c r="E8" i="13" s="1"/>
  <c r="E9" i="13" s="1"/>
  <c r="B1" i="13" s="1"/>
  <c r="A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Cuong Anh Computer</author>
  </authors>
  <commentList>
    <comment ref="A1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Nhap THDT</t>
        </r>
      </text>
    </comment>
  </commentList>
</comments>
</file>

<file path=xl/sharedStrings.xml><?xml version="1.0" encoding="utf-8"?>
<sst xmlns="http://schemas.openxmlformats.org/spreadsheetml/2006/main" count="269" uniqueCount="166">
  <si>
    <t>Đơn vị: Đồng</t>
  </si>
  <si>
    <t>STT</t>
  </si>
  <si>
    <t>Khoản mục chi phí</t>
  </si>
  <si>
    <t>Cách tính</t>
  </si>
  <si>
    <t>Ký hiệu</t>
  </si>
  <si>
    <t>Định mức</t>
  </si>
  <si>
    <t>Thuế GTGT</t>
  </si>
  <si>
    <t>Giá trị
trước thuế</t>
  </si>
  <si>
    <t>Giá trị
sau thuế</t>
  </si>
  <si>
    <t>Chi phí xây dựng</t>
  </si>
  <si>
    <t>Chi phí quản lý dự án</t>
  </si>
  <si>
    <t>Chi phí lập báo cáo kinh tế kỹ thuật</t>
  </si>
  <si>
    <t>Chi phí thẩm tra bản vẽ thi công</t>
  </si>
  <si>
    <t>Chi phí thẩm tra dự toán công trình</t>
  </si>
  <si>
    <t>Chi phí lựa chọn nhà thầu thi công</t>
  </si>
  <si>
    <t>Chi phí giám sát thi công xây dựng</t>
  </si>
  <si>
    <t>Chi phí khác</t>
  </si>
  <si>
    <t>Chi phí kiểm toán độc lập</t>
  </si>
  <si>
    <t>Chi phí dự phòng</t>
  </si>
  <si>
    <t>TỔNG CỘNG</t>
  </si>
  <si>
    <t>Gxd</t>
  </si>
  <si>
    <t>Gqlda</t>
  </si>
  <si>
    <t>Gtv</t>
  </si>
  <si>
    <t>Gtv2</t>
  </si>
  <si>
    <t>Gtv3</t>
  </si>
  <si>
    <t>Gk</t>
  </si>
  <si>
    <t>Gdp</t>
  </si>
  <si>
    <t>TMĐT</t>
  </si>
  <si>
    <t>Gxd1</t>
  </si>
  <si>
    <t>Chi phí thẩm tra, phê duyệt</t>
  </si>
  <si>
    <t>CHMC</t>
  </si>
  <si>
    <t>BẢNG TỔNG HỢP CHI PHÍ XÂY DỰNG CÔNG TRÌNH</t>
  </si>
  <si>
    <t>Loại công trình</t>
  </si>
  <si>
    <t>CN</t>
  </si>
  <si>
    <t>DD</t>
  </si>
  <si>
    <t>GT</t>
  </si>
  <si>
    <t>HTKT</t>
  </si>
  <si>
    <t>Hạng mục</t>
  </si>
  <si>
    <t>BẢNG TỔNG CHI PHÍ HẠNG MỤC CHUNG</t>
  </si>
  <si>
    <t>Chi phí xây dựng nhà tạm tại hiện trường để ở và điều hành thi công</t>
  </si>
  <si>
    <t>Chi phí một số công tác không xác định được khối lượng từ thiết kế</t>
  </si>
  <si>
    <t>Các chi phí hạng mục chung còn lại</t>
  </si>
  <si>
    <t>CNT</t>
  </si>
  <si>
    <t>CKKL</t>
  </si>
  <si>
    <t>CK</t>
  </si>
  <si>
    <t>PTNT</t>
  </si>
  <si>
    <t>Giá trị 
trước thuế</t>
  </si>
  <si>
    <t>Giá trị 
sau thuế</t>
  </si>
  <si>
    <t>Phí TT tk theo 210</t>
  </si>
  <si>
    <t>Phí TT dt theo 210</t>
  </si>
  <si>
    <t>Dự toán</t>
  </si>
  <si>
    <t>Đơn vị tính : đồng</t>
  </si>
  <si>
    <t>bộ</t>
  </si>
  <si>
    <t>Gxd1.1</t>
  </si>
  <si>
    <t>DIỄN GIẢI HÀNG HÓA</t>
  </si>
  <si>
    <t>XUẤT XỨ</t>
  </si>
  <si>
    <t>ĐƠN VỊ</t>
  </si>
  <si>
    <t>SỐ LƯỢNG</t>
  </si>
  <si>
    <t>ĐƠN GIÁ (VNĐ)</t>
  </si>
  <si>
    <t>THÀNH TIỀN (VNĐ)</t>
  </si>
  <si>
    <t>GHI CHÚ</t>
  </si>
  <si>
    <t xml:space="preserve"> bộ</t>
  </si>
  <si>
    <t>Giá đã bao gồm chi phí lắp đặt và vật tư phụ</t>
  </si>
  <si>
    <t>Điều hòa 18000 BTU 1 chiều</t>
  </si>
  <si>
    <t xml:space="preserve">BẢNG TỔNG HỢP CHI PHÍ THIẾT BỊ </t>
  </si>
  <si>
    <t>Thái Lan</t>
  </si>
  <si>
    <t>Xây lắp</t>
  </si>
  <si>
    <t>BÁO GIÁ MÁY ĐIỀU HÒA LG (HOẶC TƯƠNG ĐƯƠNG)</t>
  </si>
  <si>
    <t>Điều hòa 12000 BTU 1 chiều</t>
  </si>
  <si>
    <t>(Đơn giá trên chưa bao gồm thuế VAT)</t>
  </si>
  <si>
    <t>Chi phí dự phòng cho khối lượng phát sinh</t>
  </si>
  <si>
    <t>Cải tạo nhà 3 tầng (Nhà A)</t>
  </si>
  <si>
    <t>TỔNG CỘNG (1+2+3+4)</t>
  </si>
  <si>
    <t>TỔNG CỘNG LÀM TRÒN</t>
  </si>
  <si>
    <t>I</t>
  </si>
  <si>
    <t>III</t>
  </si>
  <si>
    <t>IV</t>
  </si>
  <si>
    <t>V</t>
  </si>
  <si>
    <t>Chi phí lập báo cáo nghiên cứu khả thi</t>
  </si>
  <si>
    <t xml:space="preserve">Chi phí tư vấn đầu tư xây dựng </t>
  </si>
  <si>
    <r>
      <t xml:space="preserve">Chi phí quản lý dự án </t>
    </r>
    <r>
      <rPr>
        <sz val="11"/>
        <color theme="1"/>
        <rFont val="Times New Roman"/>
        <family val="1"/>
      </rPr>
      <t>(TT12/2021/TT-BXD)</t>
    </r>
  </si>
  <si>
    <t>Chi phí lập báo cáo kinh tế - kỹ thuật (TT12/2021/TT-BXD)</t>
  </si>
  <si>
    <t>Chi phí thẩm tra thiết kế xây dựng (TT12/2021/TT-BXD)</t>
  </si>
  <si>
    <t>Chi phí thẩm tra dự toán xây dựng (TT12/2021/TT-BXD)</t>
  </si>
  <si>
    <t>Chi phí giám sát thi công xây dựng (TT12/2021/TT-BXD)</t>
  </si>
  <si>
    <t>Gtv1</t>
  </si>
  <si>
    <t>dự toán</t>
  </si>
  <si>
    <t xml:space="preserve">Thuế GTGT </t>
  </si>
  <si>
    <t>VAT 8%</t>
  </si>
  <si>
    <t>Thành tiền</t>
  </si>
  <si>
    <t>TMĐT-DP</t>
  </si>
  <si>
    <t>5%*(Gxd+Gtb+Gqlda+Gtv+Gk)</t>
  </si>
  <si>
    <t>trăm tỷ</t>
  </si>
  <si>
    <t>chục tỷ</t>
  </si>
  <si>
    <t>tỷ</t>
  </si>
  <si>
    <t>trăm triệu</t>
  </si>
  <si>
    <t>chục triệu</t>
  </si>
  <si>
    <t>triệu</t>
  </si>
  <si>
    <t>trăm ngàn</t>
  </si>
  <si>
    <t>chục ngàn</t>
  </si>
  <si>
    <t>ngàn</t>
  </si>
  <si>
    <t>trăm</t>
  </si>
  <si>
    <t>chục</t>
  </si>
  <si>
    <t>đ.vị</t>
  </si>
  <si>
    <t>đồng)</t>
  </si>
  <si>
    <t xml:space="preserve">(Bằng chữ : </t>
  </si>
  <si>
    <t xml:space="preserve">không </t>
  </si>
  <si>
    <t xml:space="preserve">một </t>
  </si>
  <si>
    <t xml:space="preserve">mốt </t>
  </si>
  <si>
    <t xml:space="preserve">mười </t>
  </si>
  <si>
    <t xml:space="preserve">hai </t>
  </si>
  <si>
    <t xml:space="preserve">ba </t>
  </si>
  <si>
    <t xml:space="preserve">bốn </t>
  </si>
  <si>
    <t xml:space="preserve">năm </t>
  </si>
  <si>
    <t xml:space="preserve">lăm </t>
  </si>
  <si>
    <t xml:space="preserve">sáu </t>
  </si>
  <si>
    <t xml:space="preserve">bảy </t>
  </si>
  <si>
    <t xml:space="preserve">tám </t>
  </si>
  <si>
    <t xml:space="preserve">chín </t>
  </si>
  <si>
    <t>Table1</t>
  </si>
  <si>
    <t>Table2</t>
  </si>
  <si>
    <t>Table3</t>
  </si>
  <si>
    <t>Table4</t>
  </si>
  <si>
    <t>Table5</t>
  </si>
  <si>
    <t>Table6</t>
  </si>
  <si>
    <t>Finish :</t>
  </si>
  <si>
    <t>Data :</t>
  </si>
  <si>
    <t>TP. Hải Phòng</t>
  </si>
  <si>
    <t xml:space="preserve">ngày  </t>
  </si>
  <si>
    <t xml:space="preserve">  tháng  </t>
  </si>
  <si>
    <t xml:space="preserve">  năm  </t>
  </si>
  <si>
    <t>Date :</t>
  </si>
  <si>
    <t>Month :</t>
  </si>
  <si>
    <t>Year :</t>
  </si>
  <si>
    <t>Hệ số</t>
  </si>
  <si>
    <t>Gk1</t>
  </si>
  <si>
    <t>Gk3</t>
  </si>
  <si>
    <t>Chi phí nghiệm thu (TT 10/2021/TT-BXD)</t>
  </si>
  <si>
    <t>Gk4</t>
  </si>
  <si>
    <t>II</t>
  </si>
  <si>
    <t>Gk5</t>
  </si>
  <si>
    <t>NGƯỜI LẬP DỰ TOÁN</t>
  </si>
  <si>
    <t>Ks. Vũ Thị Việt Trang</t>
  </si>
  <si>
    <t>CCHN số: QNI-00204994</t>
  </si>
  <si>
    <t>Hải Phòng, ngày       tháng    năm 2026</t>
  </si>
  <si>
    <t>Chi phí thẩm tra, phê duyệt quyết toán 
(NĐ 254/2025/NĐ-CP)</t>
  </si>
  <si>
    <t>Chi phí kiểm toán (NĐ 254/2025/NĐ-CP)</t>
  </si>
  <si>
    <t>TT 254/2025</t>
  </si>
  <si>
    <t>Gk1 : Gk5</t>
  </si>
  <si>
    <t>-</t>
  </si>
  <si>
    <t>Gtv7</t>
  </si>
  <si>
    <t>10%*Gtv7</t>
  </si>
  <si>
    <t>Gtv1 : Gtv7</t>
  </si>
  <si>
    <t xml:space="preserve">BẢNG TỔNG HỢP  DỰ TOÁN CHI PHÍ XÂY DỰNG </t>
  </si>
  <si>
    <t>CÔNG TRÌNH :  CẢI TẠO, SỬA CHỮA MẦM NON KIẾN QUỐC</t>
  </si>
  <si>
    <t>HẠNG MỤC: CẢI TẠO, SỬA CHỮA KIẾN QUỐC</t>
  </si>
  <si>
    <t>Chi phí lập HSMT &amp; đánh giá HSDT thi công xây dựng (NĐ 214/2025/NĐ-CP)</t>
  </si>
  <si>
    <t>Chi phí thẩm định hồ sơ mời thầu (NĐ 214/2025/NĐ-CP)</t>
  </si>
  <si>
    <t>Chi phí thẩm định kết quả LCNT (NĐ 214/2025/NĐ-CP)</t>
  </si>
  <si>
    <t>Gtv4</t>
  </si>
  <si>
    <t>Gtv5</t>
  </si>
  <si>
    <t>Gtv6</t>
  </si>
  <si>
    <t>CẢI TẠO, SỬA CHỮA MẦM NON KIẾN QUỐC</t>
  </si>
  <si>
    <t>CÔNG TY CỔ PHẦN THIẾT KẾ KIẾN TRÚC HOÀNG PHÁT</t>
  </si>
  <si>
    <t>Mức tối thiểu</t>
  </si>
  <si>
    <t>Chi phí thẩm định BCKTKT(TT 27/2023/TT-BTC)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</si>
</sst>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5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-* #,##0\ _₫_-;\-* #,##0\ _₫_-;_-* &quot;-&quot;\ _₫_-;_-@_-"/>
    <numFmt numFmtId="171" formatCode="_-* #,##0.00\ _₫_-;\-* #,##0.00\ _₫_-;_-* &quot;-&quot;??\ _₫_-;_-@_-"/>
    <numFmt numFmtId="172" formatCode="#,##0_ ;\-#,##0\ "/>
    <numFmt numFmtId="173" formatCode="#,##0.000"/>
    <numFmt numFmtId="174" formatCode="0.000%"/>
    <numFmt numFmtId="175" formatCode="0.0%"/>
    <numFmt numFmtId="176" formatCode="_(* #,##0_);_(* \(#,##0\);_(* &quot;-&quot;??_);_(@_)"/>
    <numFmt numFmtId="177" formatCode="_-&quot;$&quot;* #,##0_-;\-&quot;$&quot;* #,##0_-;_-&quot;$&quot;* &quot;-&quot;_-;_-@_-"/>
    <numFmt numFmtId="178" formatCode="##.##%"/>
    <numFmt numFmtId="179" formatCode="&quot;\&quot;#,##0.00;[Red]&quot;\&quot;&quot;\&quot;&quot;\&quot;&quot;\&quot;&quot;\&quot;&quot;\&quot;\-#,##0.00"/>
    <numFmt numFmtId="180" formatCode="&quot;\&quot;#,##0;[Red]&quot;\&quot;&quot;\&quot;\-#,##0"/>
    <numFmt numFmtId="181" formatCode="&quot;?&quot;#,##0;&quot;?&quot;\-#,##0"/>
    <numFmt numFmtId="182" formatCode="_(&quot;$&quot;* #,##0.0000_);_(&quot;$&quot;* \(#,##0.0000\);_(&quot;$&quot;* &quot;-&quot;&quot;?&quot;&quot;?&quot;_);_(@_)"/>
    <numFmt numFmtId="183" formatCode="_-* #,##0\ _F_-;\-* #,##0\ _F_-;_-* &quot;-&quot;\ _F_-;_-@_-"/>
    <numFmt numFmtId="184" formatCode="_-* #&quot;,&quot;##0\ &quot;F&quot;_-;\-* #&quot;,&quot;##0\ &quot;F&quot;_-;_-* &quot;-&quot;\ &quot;F&quot;_-;_-@_-"/>
    <numFmt numFmtId="185" formatCode="_-* #,##0\ &quot;F&quot;_-;\-* #,##0\ &quot;F&quot;_-;_-* &quot;-&quot;\ &quot;F&quot;_-;_-@_-"/>
    <numFmt numFmtId="186" formatCode="_-* #&quot;,&quot;##0\ &quot;$&quot;_-;\-* #&quot;,&quot;##0\ &quot;$&quot;_-;_-* &quot;-&quot;\ &quot;$&quot;_-;_-@_-"/>
    <numFmt numFmtId="187" formatCode="_-* #,##0\ &quot;$&quot;_-;\-* #,##0\ &quot;$&quot;_-;_-* &quot;-&quot;\ &quot;$&quot;_-;_-@_-"/>
    <numFmt numFmtId="188" formatCode="_-* #,##0&quot;$&quot;_-;_-* #,##0&quot;$&quot;\-;_-* &quot;-&quot;&quot;$&quot;_-;_-@_-"/>
    <numFmt numFmtId="189" formatCode="_-&quot;$&quot;* #&quot;,&quot;##0_-;\-&quot;$&quot;* #&quot;,&quot;##0_-;_-&quot;$&quot;* &quot;-&quot;_-;_-@_-"/>
    <numFmt numFmtId="190" formatCode="_-&quot;ñ&quot;* #&quot;,&quot;##0_-;\-&quot;ñ&quot;* #&quot;,&quot;##0_-;_-&quot;ñ&quot;* &quot;-&quot;_-;_-@_-"/>
    <numFmt numFmtId="191" formatCode="_-&quot;ñ&quot;* #,##0_-;\-&quot;ñ&quot;* #,##0_-;_-&quot;ñ&quot;* &quot;-&quot;_-;_-@_-"/>
    <numFmt numFmtId="192" formatCode="_-* #,##0.00_-;\-* #,##0.00_-;_-* &quot;-&quot;&quot;?&quot;&quot;?&quot;_-;_-@_-"/>
    <numFmt numFmtId="193" formatCode="_-* #&quot;,&quot;##0.00_-;\-* #&quot;,&quot;##0.00_-;_-* &quot;-&quot;??_-;_-@_-"/>
    <numFmt numFmtId="194" formatCode="_(* #,##0.00_);_(* \(#,##0.00\);_(* &quot;-&quot;&quot;?&quot;&quot;?&quot;_);_(@_)"/>
    <numFmt numFmtId="195" formatCode="_ * #&quot;,&quot;##0.00_ ;_ * \-#&quot;,&quot;##0.00_ ;_ * &quot;-&quot;??_ ;_ @_ "/>
    <numFmt numFmtId="196" formatCode="_ * #,##0.00_ ;_ * \-#,##0.00_ ;_ * &quot;-&quot;??_ ;_ @_ "/>
    <numFmt numFmtId="197" formatCode="_-* #&quot;,&quot;##0.00\ _V_N_D_-;\-* #&quot;,&quot;##0.00\ _V_N_D_-;_-* &quot;-&quot;??\ _V_N_D_-;_-@_-"/>
    <numFmt numFmtId="198" formatCode="_-* #&quot;,&quot;##0.00\ _F_-;\-* #&quot;,&quot;##0.00\ _F_-;_-* &quot;-&quot;??\ _F_-;_-@_-"/>
    <numFmt numFmtId="199" formatCode="_-* #,##0.00\ _F_-;\-* #,##0.00\ _F_-;_-* &quot;-&quot;??\ _F_-;_-@_-"/>
    <numFmt numFmtId="200" formatCode="_-* #,##0.00\ _V_N_D_-;\-* #,##0.00\ _V_N_D_-;_-* &quot;-&quot;??\ _V_N_D_-;_-@_-"/>
    <numFmt numFmtId="201" formatCode="_-* #,##0.00\ _F_-;\-* #,##0.00\ _F_-;_-* &quot;-&quot;&quot;?&quot;&quot;?&quot;\ _F_-;_-@_-"/>
    <numFmt numFmtId="202" formatCode="_-* #,##0.00\ _V_N_Ñ_-;_-* #,##0.00\ _V_N_Ñ\-;_-* &quot;-&quot;??\ _V_N_Ñ_-;_-@_-"/>
    <numFmt numFmtId="203" formatCode="_-* #,##0.00_$_-;_-* #,##0.00_$\-;_-* &quot;-&quot;??_$_-;_-@_-"/>
    <numFmt numFmtId="204" formatCode="_-* #&quot;,&quot;##0.00\ _ñ_-;\-* #&quot;,&quot;##0.00\ _ñ_-;_-* &quot;-&quot;??\ _ñ_-;_-@_-"/>
    <numFmt numFmtId="205" formatCode="_-* #,##0.00\ _ñ_-;\-* #,##0.00\ _ñ_-;_-* &quot;-&quot;??\ _ñ_-;_-@_-"/>
    <numFmt numFmtId="206" formatCode="_(* #&quot;,&quot;##0.00_);_(* \(#&quot;,&quot;##0.00\);_(* &quot;-&quot;??_);_(@_)"/>
    <numFmt numFmtId="207" formatCode="_-* #&quot;,&quot;##0_-;\-* #&quot;,&quot;##0_-;_-* &quot;-&quot;_-;_-@_-"/>
    <numFmt numFmtId="208" formatCode="_(&quot;$&quot;* #&quot;,&quot;##0_);_(&quot;$&quot;* \(#&quot;,&quot;##0\);_(&quot;$&quot;* &quot;-&quot;_);_(@_)"/>
    <numFmt numFmtId="209" formatCode="_(&quot;$&quot;\ * #,##0_);_(&quot;$&quot;\ * \(#,##0\);_(&quot;$&quot;\ * &quot;-&quot;_);_(@_)"/>
    <numFmt numFmtId="210" formatCode="_(&quot;$&quot;\ * #&quot;,&quot;##0_);_(&quot;$&quot;\ * \(#&quot;,&quot;##0\);_(&quot;$&quot;\ * &quot;-&quot;_);_(@_)"/>
    <numFmt numFmtId="211" formatCode="_-* #&quot;,&quot;##0\ &quot;ñ&quot;_-;\-* #&quot;,&quot;##0\ &quot;ñ&quot;_-;_-* &quot;-&quot;\ &quot;ñ&quot;_-;_-@_-"/>
    <numFmt numFmtId="212" formatCode="_-* #,##0\ &quot;ñ&quot;_-;\-* #,##0\ &quot;ñ&quot;_-;_-* &quot;-&quot;\ &quot;ñ&quot;_-;_-@_-"/>
    <numFmt numFmtId="213" formatCode="_ * #&quot;,&quot;##0_ ;_ * \-#&quot;,&quot;##0_ ;_ * &quot;-&quot;_ ;_ @_ "/>
    <numFmt numFmtId="214" formatCode="_ * #,##0_ ;_ * \-#,##0_ ;_ * &quot;-&quot;_ ;_ @_ "/>
    <numFmt numFmtId="215" formatCode="_-* #&quot;,&quot;##0\ _V_N_D_-;\-* #&quot;,&quot;##0\ _V_N_D_-;_-* &quot;-&quot;\ _V_N_D_-;_-@_-"/>
    <numFmt numFmtId="216" formatCode="_-* #&quot;,&quot;##0\ _F_-;\-* #&quot;,&quot;##0\ _F_-;_-* &quot;-&quot;\ _F_-;_-@_-"/>
    <numFmt numFmtId="217" formatCode="_-* #,##0\ _V_N_D_-;\-* #,##0\ _V_N_D_-;_-* &quot;-&quot;\ _V_N_D_-;_-@_-"/>
    <numFmt numFmtId="218" formatCode="_-* #,##0\ _V_N_Ñ_-;_-* #,##0\ _V_N_Ñ\-;_-* &quot;-&quot;\ _V_N_Ñ_-;_-@_-"/>
    <numFmt numFmtId="219" formatCode="_-* #&quot;,&quot;##0\ _$_-;\-* #&quot;,&quot;##0\ _$_-;_-* &quot;-&quot;\ _$_-;_-@_-"/>
    <numFmt numFmtId="220" formatCode="_-* #,##0\ _$_-;\-* #,##0\ _$_-;_-* &quot;-&quot;\ _$_-;_-@_-"/>
    <numFmt numFmtId="221" formatCode="_-* #,##0_$_-;_-* #,##0_$\-;_-* &quot;-&quot;_$_-;_-@_-"/>
    <numFmt numFmtId="222" formatCode="_-* #&quot;,&quot;##0\ _ñ_-;\-* #&quot;,&quot;##0\ _ñ_-;_-* &quot;-&quot;\ _ñ_-;_-@_-"/>
    <numFmt numFmtId="223" formatCode="_-* #,##0\ _ñ_-;\-* #,##0\ _ñ_-;_-* &quot;-&quot;\ _ñ_-;_-@_-"/>
    <numFmt numFmtId="224" formatCode="_(* #&quot;,&quot;##0_);_(* \(#&quot;,&quot;##0\);_(* &quot;-&quot;_);_(@_)"/>
    <numFmt numFmtId="225" formatCode="_ &quot;\&quot;* #,##0_ ;_ &quot;\&quot;* \-#,##0_ ;_ &quot;\&quot;* &quot;-&quot;_ ;_ @_ "/>
    <numFmt numFmtId="226" formatCode="&quot;£&quot;#,##0;\-&quot;£&quot;#,##0"/>
    <numFmt numFmtId="227" formatCode="&quot;\&quot;#,##0.00;[Red]&quot;\&quot;\-#,##0.00"/>
    <numFmt numFmtId="228" formatCode="&quot;\&quot;#,##0;[Red]&quot;\&quot;\-#,##0"/>
    <numFmt numFmtId="229" formatCode="_(* #,##0_);_(* \(#,##0\);_(* &quot;-&quot;&quot;?&quot;&quot;?&quot;_);_(@_)"/>
    <numFmt numFmtId="230" formatCode="&quot;SFr.&quot;\ #,##0.00;&quot;SFr.&quot;\ \-#,##0.00"/>
    <numFmt numFmtId="231" formatCode="_ &quot;\&quot;* #,##0.00_ ;_ &quot;\&quot;* \-#,##0.00_ ;_ &quot;\&quot;* &quot;-&quot;&quot;?&quot;&quot;?&quot;_ ;_ @_ "/>
    <numFmt numFmtId="232" formatCode="&quot;SFr.&quot;\ #,##0.00;[Red]&quot;SFr.&quot;\ \-#,##0.00"/>
    <numFmt numFmtId="233" formatCode="_ * #,##0.00_ ;_ * \-#,##0.00_ ;_ * &quot;-&quot;&quot;?&quot;&quot;?&quot;_ ;_ @_ "/>
    <numFmt numFmtId="234" formatCode="#&quot;,&quot;##0.0_);\(#&quot;,&quot;##0.0\)"/>
    <numFmt numFmtId="235" formatCode="_(* #&quot;,&quot;##0.0000_);_(* \(#&quot;,&quot;##0.0000\);_(* &quot;-&quot;&quot;?&quot;&quot;?&quot;_);_(@_)"/>
    <numFmt numFmtId="236" formatCode="0.0%;[Red]\(0.0%\)"/>
    <numFmt numFmtId="237" formatCode="_ * #&quot;,&quot;##0.00_)&quot;£&quot;_ ;_ * \(#&quot;,&quot;##0.00\)&quot;£&quot;_ ;_ * &quot;-&quot;&quot;?&quot;&quot;?&quot;_)&quot;£&quot;_ ;_ @_ "/>
    <numFmt numFmtId="238" formatCode="_-&quot;$&quot;* #&quot;,&quot;##0.00_-;\-&quot;$&quot;* #&quot;,&quot;##0.00_-;_-&quot;$&quot;* &quot;-&quot;&quot;?&quot;&quot;?&quot;_-;_-@_-"/>
    <numFmt numFmtId="239" formatCode="0.0%;\(0.0%\)"/>
    <numFmt numFmtId="240" formatCode="##,###.##"/>
    <numFmt numFmtId="241" formatCode="_-* #,##0.00\ &quot;F&quot;_-;\-* #,##0.00\ &quot;F&quot;_-;_-* &quot;-&quot;&quot;?&quot;&quot;?&quot;\ &quot;F&quot;_-;_-@_-"/>
    <numFmt numFmtId="242" formatCode="#0.##"/>
    <numFmt numFmtId="243" formatCode="0.000_)"/>
    <numFmt numFmtId="244" formatCode="#,##0;\(#,##0\)"/>
    <numFmt numFmtId="245" formatCode="&quot;£&quot;#,##0;[Red]\-&quot;£&quot;#,##0"/>
    <numFmt numFmtId="246" formatCode="00####"/>
    <numFmt numFmtId="247" formatCode="##,##0%"/>
    <numFmt numFmtId="248" formatCode="#,###%"/>
    <numFmt numFmtId="249" formatCode="##.##"/>
    <numFmt numFmtId="250" formatCode="###,###"/>
    <numFmt numFmtId="251" formatCode="###.###"/>
    <numFmt numFmtId="252" formatCode="##,###.####"/>
    <numFmt numFmtId="253" formatCode="\$#,##0\ ;\(\$#,##0\)"/>
    <numFmt numFmtId="254" formatCode="_-* #,##0.0_-;\-* #,##0.0_-;_-* &quot;-&quot;_-;_-@_-"/>
    <numFmt numFmtId="255" formatCode="\$#&quot;,&quot;##0\ ;\(\$#&quot;,&quot;##0\)"/>
    <numFmt numFmtId="256" formatCode="\t0.00%"/>
    <numFmt numFmtId="257" formatCode="##,##0.##"/>
    <numFmt numFmtId="258" formatCode="0.000"/>
    <numFmt numFmtId="259" formatCode="\U\S\$#,##0.00;\(\U\S\$#,##0.00\)"/>
    <numFmt numFmtId="260" formatCode="_-* #,##0\ _D_M_-;\-* #,##0\ _D_M_-;_-* &quot;-&quot;\ _D_M_-;_-@_-"/>
    <numFmt numFmtId="261" formatCode="_-* #,##0.00\ _D_M_-;\-* #,##0.00\ _D_M_-;_-* &quot;-&quot;&quot;?&quot;&quot;?&quot;\ _D_M_-;_-@_-"/>
    <numFmt numFmtId="262" formatCode="_ * ###,0&quot;.&quot;00_ ;_ * \-###,0&quot;.&quot;00_ ;_ * &quot;-&quot;??_ ;_ @_ "/>
    <numFmt numFmtId="263" formatCode="_-&quot;£&quot;* #,##0_-;\-&quot;£&quot;* #,##0_-;_-&quot;£&quot;* &quot;-&quot;_-;_-@_-"/>
    <numFmt numFmtId="264" formatCode="\t#\ ??/??"/>
    <numFmt numFmtId="265" formatCode="_ * #,##0_)_L_._ ;_ * \(#,##0\)_L_._ ;_ * &quot;-&quot;_)_L_._ ;_ @_ "/>
    <numFmt numFmtId="266" formatCode="&quot;Dong&quot;#,##0.00_);[Red]\(&quot;Dong&quot;#,##0.00\)"/>
    <numFmt numFmtId="267" formatCode="#."/>
    <numFmt numFmtId="268" formatCode="&quot;¡Ì&quot;#,##0.00;\-&quot;¡Ì&quot;#,##0.00"/>
    <numFmt numFmtId="269" formatCode=";;;"/>
    <numFmt numFmtId="270" formatCode="#,##0.0"/>
    <numFmt numFmtId="271" formatCode="0.0"/>
    <numFmt numFmtId="272" formatCode="#,###"/>
    <numFmt numFmtId="273" formatCode="0.0000"/>
    <numFmt numFmtId="274" formatCode="#,##0\ &quot;$&quot;_);[Red]\(#,##0\ &quot;$&quot;\)"/>
    <numFmt numFmtId="275" formatCode="&quot;$&quot;###,0&quot;.&quot;00_);[Red]\(&quot;$&quot;###,0&quot;.&quot;00\)"/>
    <numFmt numFmtId="276" formatCode="&quot;\&quot;#,##0;[Red]\-&quot;\&quot;#,##0"/>
    <numFmt numFmtId="277" formatCode="&quot;\&quot;#,##0.00;\-&quot;\&quot;#,##0.00"/>
    <numFmt numFmtId="278" formatCode="0.00_)"/>
    <numFmt numFmtId="279" formatCode="&quot;VND&quot;#,##0_);[Red]\(&quot;VND&quot;#,##0\)"/>
    <numFmt numFmtId="280" formatCode="#,##0,&quot;.&quot;000"/>
    <numFmt numFmtId="281" formatCode="#&quot;,&quot;##0.000_);\(#&quot;,&quot;##0.000\)"/>
    <numFmt numFmtId="282" formatCode="#,##0.00\ &quot;F&quot;;[Red]\-#,##0.00\ &quot;F&quot;"/>
    <numFmt numFmtId="283" formatCode="_-* #,##0.0\ _F_-;\-* #,##0.0\ _F_-;_-* &quot;-&quot;??\ _F_-;_-@_-"/>
    <numFmt numFmtId="284" formatCode="_-* #.##0.00_-;\-* #.##0.00_-;_-* &quot;-&quot;??_-;_-@_-"/>
    <numFmt numFmtId="285" formatCode="_(* #,##0.000000_);_(* \(#,##0.000000\);_(* &quot;-&quot;??_);_(@_)"/>
    <numFmt numFmtId="286" formatCode="&quot;£&quot;#&quot;,&quot;##0;[Red]\-&quot;£&quot;#&quot;,&quot;##0"/>
    <numFmt numFmtId="287" formatCode="0.00000000000E+00;\?"/>
    <numFmt numFmtId="288" formatCode="#,##0.00\ \ "/>
    <numFmt numFmtId="289" formatCode="&quot;Fr.&quot;\ #,##0;[Red]&quot;Fr.&quot;\ \-#,##0"/>
    <numFmt numFmtId="290" formatCode="_ * #&quot;,&quot;##0_ ;_ * \-#&quot;,&quot;##0_ ;_ * &quot;-&quot;??_ ;_ @_ "/>
    <numFmt numFmtId="291" formatCode="_(&quot;.&quot;* #&quot;,&quot;##0&quot;.&quot;00_);_(&quot;.&quot;* \(#&quot;,&quot;##0&quot;.&quot;00\);_(&quot;.&quot;* &quot;-&quot;??_);_(@_)"/>
    <numFmt numFmtId="292" formatCode="_-&quot;£&quot;* #,##0.00_-;\-&quot;£&quot;* #,##0.00_-;_-&quot;£&quot;* &quot;-&quot;??_-;_-@_-"/>
    <numFmt numFmtId="293" formatCode="0.0000000000"/>
    <numFmt numFmtId="294" formatCode="#&quot;,&quot;##0.00\ &quot;F&quot;;[Red]\-#&quot;,&quot;##0.00\ &quot;F&quot;"/>
    <numFmt numFmtId="295" formatCode="#&quot;,&quot;##0&quot;.&quot;00\ &quot;F&quot;;\-#&quot;,&quot;##0&quot;.&quot;00\ &quot;F&quot;"/>
    <numFmt numFmtId="296" formatCode="_(&quot;,&quot;* #&quot;,&quot;##0&quot;.&quot;00_);_(&quot;,&quot;* \(#&quot;,&quot;##0&quot;.&quot;00\);_(&quot;,&quot;* &quot;-&quot;??_);_(@_)"/>
    <numFmt numFmtId="297" formatCode="0.000000000000"/>
    <numFmt numFmtId="298" formatCode="#,##0\ &quot;mk&quot;;[Red]\-#,##0\ &quot;mk&quot;"/>
    <numFmt numFmtId="299" formatCode="#,##0.00\ \ \ \ "/>
    <numFmt numFmtId="300" formatCode="0.00000000000"/>
    <numFmt numFmtId="301" formatCode="&quot;\&quot;#,##0;&quot;\&quot;\-#,##0"/>
    <numFmt numFmtId="302" formatCode="&quot;R$&quot;#,##0.00_);[Red]\(&quot;R$&quot;#,##0.00\)"/>
    <numFmt numFmtId="303" formatCode="0E+00;\?"/>
    <numFmt numFmtId="304" formatCode="#&quot;,&quot;##0.00\ \ "/>
    <numFmt numFmtId="305" formatCode="_(&quot;.&quot;* ###,0&quot;.&quot;00_);_(&quot;.&quot;* \(###,0&quot;.&quot;00\);_(&quot;.&quot;* &quot;-&quot;??_);_(@_)"/>
    <numFmt numFmtId="306" formatCode="_-* ###,0&quot;.&quot;00\ _F_B_-;\-* ###,0&quot;.&quot;00\ _F_B_-;_-* &quot;-&quot;??\ _F_B_-;_-@_-"/>
    <numFmt numFmtId="307" formatCode="_-* #,##0.0\ _F_-;\-* #,##0.0\ _F_-;_-* &quot;-&quot;&quot;?&quot;&quot;?&quot;\ _F_-;_-@_-"/>
    <numFmt numFmtId="308" formatCode="_(&quot;€&quot;* #,##0.00_);_(&quot;€&quot;* \(#,##0.00\);_(&quot;€&quot;* &quot;-&quot;??_);_(@_)"/>
    <numFmt numFmtId="309" formatCode="&quot;,&quot;#,##0_);[Red]\(&quot;,&quot;#,##0\)"/>
    <numFmt numFmtId="310" formatCode="#&quot;,&quot;##0\ &quot;F&quot;;\-#&quot;,&quot;##0\ &quot;F&quot;"/>
    <numFmt numFmtId="311" formatCode="#&quot;,&quot;##0\ &quot;F&quot;;[Red]\-#&quot;,&quot;##0\ &quot;F&quot;"/>
    <numFmt numFmtId="312" formatCode="_ * #,##0.00_)\ _$_ ;_ * \(#,##0.00\)\ _$_ ;_ * &quot;-&quot;??_)\ _$_ ;_ @_ "/>
    <numFmt numFmtId="313" formatCode="&quot;L.&quot;\ #,##0;[Red]\-&quot;L.&quot;\ #,##0"/>
    <numFmt numFmtId="314" formatCode="&quot;L.&quot;\ #,##0.00;[Red]\-&quot;L.&quot;\ #,##0.00"/>
    <numFmt numFmtId="315" formatCode="#,##0\ &quot;F&quot;;[Red]\-#,##0\ &quot;F&quot;"/>
    <numFmt numFmtId="316" formatCode="#,###,###.00"/>
    <numFmt numFmtId="317" formatCode="#,##0.00\ &quot;F&quot;;\-#,##0.00\ &quot;F&quot;"/>
    <numFmt numFmtId="318" formatCode="#,###,###,###.00"/>
    <numFmt numFmtId="319" formatCode="&quot;$&quot;#&quot;,&quot;##0_);\(&quot;$&quot;#&quot;,&quot;##0\)"/>
    <numFmt numFmtId="320" formatCode="_-* #,##0\ &quot;DM&quot;_-;\-* #,##0\ &quot;DM&quot;_-;_-* &quot;-&quot;\ &quot;DM&quot;_-;_-@_-"/>
    <numFmt numFmtId="321" formatCode="_-* #,##0.00\ &quot;DM&quot;_-;\-* #,##0.00\ &quot;DM&quot;_-;_-* &quot;-&quot;&quot;?&quot;&quot;?&quot;\ &quot;DM&quot;_-;_-@_-"/>
    <numFmt numFmtId="322" formatCode="_-* #&quot;,&quot;##0_-;&quot;\&quot;\!\-* #&quot;,&quot;##0_-;_-* &quot;-&quot;_-;_-@_-"/>
    <numFmt numFmtId="323" formatCode="_-* #&quot;,&quot;##0.00\ _k_r_._-;\-* #&quot;,&quot;##0.00\ _k_r_._-;_-* &quot;-&quot;??\ _k_r_._-;_-@_-"/>
    <numFmt numFmtId="324" formatCode="_-&quot;$&quot;* #,##0.00_-;\-&quot;$&quot;* #,##0.00_-;_-&quot;$&quot;* &quot;-&quot;??_-;_-@_-"/>
    <numFmt numFmtId="325" formatCode="_(&quot;$&quot;* #,##0.00_);_(&quot;$&quot;* \(#,##0.00\);_(&quot;$&quot;* &quot;-&quot;&quot;?&quot;&quot;?&quot;_);_(@_)"/>
    <numFmt numFmtId="326" formatCode="0.0000%"/>
  </numFmts>
  <fonts count="239">
    <font>
      <sz val="11"/>
      <color theme="1"/>
      <name val="Calibri"/>
      <family val="2"/>
      <charset val="163"/>
      <scheme val="minor"/>
    </font>
    <font>
      <sz val="11"/>
      <color theme="1"/>
      <name val="Cambria"/>
      <family val="1"/>
      <charset val="163"/>
      <scheme val="major"/>
    </font>
    <font>
      <sz val="12"/>
      <color theme="1"/>
      <name val="Cambria"/>
      <family val="1"/>
      <charset val="163"/>
      <scheme val="major"/>
    </font>
    <font>
      <b/>
      <sz val="15"/>
      <color theme="1"/>
      <name val="Cambria"/>
      <family val="1"/>
      <charset val="163"/>
      <scheme val="major"/>
    </font>
    <font>
      <b/>
      <sz val="12"/>
      <color theme="1"/>
      <name val="Cambria"/>
      <family val="1"/>
      <charset val="163"/>
      <scheme val="major"/>
    </font>
    <font>
      <b/>
      <sz val="13"/>
      <color theme="1"/>
      <name val="Cambria"/>
      <family val="1"/>
      <charset val="163"/>
      <scheme val="major"/>
    </font>
    <font>
      <i/>
      <sz val="12"/>
      <color theme="1"/>
      <name val="Cambria"/>
      <family val="1"/>
      <charset val="163"/>
      <scheme val="major"/>
    </font>
    <font>
      <sz val="12"/>
      <name val="Times New Roman"/>
      <family val="1"/>
      <charset val="163"/>
    </font>
    <font>
      <sz val="12"/>
      <name val="Cambria"/>
      <family val="1"/>
      <charset val="163"/>
      <scheme val="major"/>
    </font>
    <font>
      <b/>
      <sz val="11"/>
      <name val="Times New Roman"/>
      <family val="1"/>
    </font>
    <font>
      <sz val="8.25"/>
      <name val="Microsoft Sans Serif"/>
      <family val="2"/>
    </font>
    <font>
      <b/>
      <sz val="15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sz val="10"/>
      <name val=".VnTime"/>
      <family val="2"/>
    </font>
    <font>
      <i/>
      <sz val="12"/>
      <name val="Times New Roman"/>
      <family val="1"/>
    </font>
    <font>
      <b/>
      <i/>
      <sz val="11"/>
      <name val="Times New Roman"/>
      <family val="1"/>
    </font>
    <font>
      <sz val="8.25"/>
      <name val="Microsoft Sans Serif"/>
      <family val="2"/>
    </font>
    <font>
      <sz val="8.25"/>
      <name val="Microsoft Sans Serif"/>
      <family val="2"/>
      <charset val="163"/>
    </font>
    <font>
      <b/>
      <sz val="10"/>
      <color theme="1"/>
      <name val="Cambria"/>
      <family val="1"/>
      <charset val="163"/>
      <scheme val="maj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VNI-Times"/>
    </font>
    <font>
      <sz val="12"/>
      <name val=".VnTime"/>
      <family val="2"/>
    </font>
    <font>
      <sz val="10"/>
      <name val="Arial MT"/>
      <family val="2"/>
    </font>
    <font>
      <sz val="10"/>
      <color indexed="8"/>
      <name val="MS Sans Serif"/>
      <family val="2"/>
    </font>
    <font>
      <b/>
      <sz val="10"/>
      <name val="SVNtimes new roman"/>
      <family val="2"/>
    </font>
    <font>
      <sz val="9"/>
      <name val="ﾀﾞｯﾁ"/>
      <family val="3"/>
      <charset val="128"/>
    </font>
    <font>
      <sz val="12"/>
      <name val="VNtimes new roman"/>
      <family val="2"/>
    </font>
    <font>
      <sz val="10"/>
      <name val="Arial"/>
      <family val="2"/>
    </font>
    <font>
      <sz val="10"/>
      <name val="Helv"/>
      <family val="2"/>
    </font>
    <font>
      <sz val="10"/>
      <name val="?? ??"/>
      <family val="1"/>
      <charset val="136"/>
    </font>
    <font>
      <sz val="11"/>
      <name val="??"/>
      <family val="3"/>
    </font>
    <font>
      <sz val="12"/>
      <name val="바탕체"/>
      <family val="1"/>
    </font>
    <font>
      <sz val="10"/>
      <name val="VNI-Times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???"/>
      <family val="1"/>
      <charset val="129"/>
    </font>
    <font>
      <sz val="12"/>
      <name val="|??¢¥¢¬¨Ï"/>
      <family val="1"/>
      <charset val="129"/>
    </font>
    <font>
      <sz val="14"/>
      <name val="뼻뮝"/>
      <family val="3"/>
      <charset val="129"/>
    </font>
    <font>
      <sz val="10"/>
      <name val="Arial"/>
      <family val="2"/>
      <charset val="163"/>
    </font>
    <font>
      <sz val="12"/>
      <name val=".VnArial"/>
      <family val="2"/>
    </font>
    <font>
      <sz val="12"/>
      <name val="VNTime"/>
    </font>
    <font>
      <sz val="10"/>
      <name val="MS Sans Serif"/>
      <family val="2"/>
    </font>
    <font>
      <sz val="12"/>
      <name val="Times New Roman"/>
      <family val="1"/>
    </font>
    <font>
      <sz val="9"/>
      <name val="Arial"/>
      <family val="2"/>
    </font>
    <font>
      <sz val="12"/>
      <name val="???"/>
    </font>
    <font>
      <sz val="13"/>
      <name val=".VnTime"/>
      <family val="2"/>
    </font>
    <font>
      <sz val="11"/>
      <name val="‚l‚r ‚oƒSƒVƒbƒN"/>
      <family val="3"/>
      <charset val="128"/>
    </font>
    <font>
      <sz val="12"/>
      <name val="바탕체"/>
      <family val="1"/>
      <charset val="129"/>
    </font>
    <font>
      <sz val="11"/>
      <name val="–¾’©"/>
      <family val="1"/>
      <charset val="128"/>
    </font>
    <font>
      <sz val="14"/>
      <name val="VNTime"/>
    </font>
    <font>
      <sz val="11"/>
      <name val="돋움"/>
      <family val="3"/>
      <charset val="129"/>
    </font>
    <font>
      <sz val="14"/>
      <name val="VnTime"/>
      <family val="2"/>
    </font>
    <font>
      <b/>
      <u/>
      <sz val="14"/>
      <color indexed="8"/>
      <name val=".VnBook-AntiquaH"/>
      <family val="2"/>
    </font>
    <font>
      <sz val="11"/>
      <name val=".VnTime"/>
      <family val="2"/>
    </font>
    <font>
      <b/>
      <u/>
      <sz val="10"/>
      <name val="VNI-Times"/>
    </font>
    <font>
      <sz val="12"/>
      <name val="???"/>
      <family val="3"/>
    </font>
    <font>
      <sz val="12"/>
      <name val="바탕체"/>
      <family val="3"/>
    </font>
    <font>
      <sz val="10"/>
      <name val="VnTimes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2"/>
      <color indexed="8"/>
      <name val="VNI-Times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2"/>
      <name val="Arial Cyr"/>
      <charset val="204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4"/>
      <name val=".VnTimeH"/>
      <family val="2"/>
    </font>
    <font>
      <sz val="12"/>
      <color indexed="9"/>
      <name val="VNI-Times"/>
      <family val="2"/>
    </font>
    <font>
      <sz val="11"/>
      <color indexed="9"/>
      <name val="Calibri"/>
      <family val="2"/>
    </font>
    <font>
      <sz val="14"/>
      <name val=".VnTime"/>
      <family val="2"/>
    </font>
    <font>
      <sz val="11"/>
      <name val=".VnArial"/>
      <family val="2"/>
    </font>
    <font>
      <sz val="11"/>
      <name val="±¼¸²Ã¼"/>
      <family val="3"/>
      <charset val="129"/>
    </font>
    <font>
      <sz val="12"/>
      <name val="¹UAAA¼"/>
      <family val="3"/>
      <charset val="129"/>
    </font>
    <font>
      <sz val="9"/>
      <name val="ＭＳ ゴシック"/>
      <family val="3"/>
      <charset val="128"/>
    </font>
    <font>
      <sz val="8"/>
      <name val="Times New Roman"/>
      <family val="1"/>
      <charset val="163"/>
    </font>
    <font>
      <sz val="12"/>
      <name val="¹ÙÅÁÃ¼"/>
      <charset val="129"/>
    </font>
    <font>
      <sz val="12"/>
      <color indexed="20"/>
      <name val="VNI-Times"/>
      <family val="2"/>
    </font>
    <font>
      <sz val="11"/>
      <color indexed="20"/>
      <name val="Calibri"/>
      <family val="2"/>
    </font>
    <font>
      <b/>
      <i/>
      <sz val="14"/>
      <name val="VNTime"/>
      <family val="2"/>
    </font>
    <font>
      <sz val="12"/>
      <name val="Tms Rmn"/>
    </font>
    <font>
      <b/>
      <sz val="10"/>
      <name val=".VnTime"/>
      <family val="2"/>
    </font>
    <font>
      <sz val="12"/>
      <name val="System"/>
      <family val="1"/>
      <charset val="129"/>
    </font>
    <font>
      <sz val="11"/>
      <name val="µ¸¿ò"/>
      <charset val="129"/>
    </font>
    <font>
      <sz val="10"/>
      <name val="±¼¸²A¼"/>
      <family val="3"/>
      <charset val="129"/>
    </font>
    <font>
      <sz val="10"/>
      <name val="Helv"/>
    </font>
    <font>
      <b/>
      <sz val="12"/>
      <color indexed="10"/>
      <name val="VNI-Times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8"/>
      <color indexed="12"/>
      <name val="Arial"/>
      <family val="2"/>
    </font>
    <font>
      <sz val="8"/>
      <color indexed="8"/>
      <name val="Arial"/>
      <family val="2"/>
    </font>
    <font>
      <sz val="8"/>
      <name val="SVNtimes new roman"/>
      <family val="2"/>
    </font>
    <font>
      <b/>
      <sz val="12"/>
      <color indexed="9"/>
      <name val="VNI-Times"/>
      <family val="2"/>
    </font>
    <font>
      <b/>
      <sz val="11"/>
      <color indexed="9"/>
      <name val="Calibri"/>
      <family val="2"/>
    </font>
    <font>
      <sz val="10"/>
      <name val=".VnArial"/>
      <family val="2"/>
    </font>
    <font>
      <sz val="10"/>
      <name val="VNI-Aptima"/>
    </font>
    <font>
      <sz val="11"/>
      <name val="Tms Rmn"/>
    </font>
    <font>
      <sz val="10"/>
      <color indexed="8"/>
      <name val="Arial"/>
      <family val="2"/>
    </font>
    <font>
      <sz val="10"/>
      <name val="Times New Roman"/>
      <family val="1"/>
      <charset val="163"/>
    </font>
    <font>
      <sz val="10"/>
      <name val="MS Serif"/>
      <family val="1"/>
    </font>
    <font>
      <b/>
      <sz val="10"/>
      <name val="VNI-Helve-Condense"/>
    </font>
    <font>
      <sz val="11"/>
      <name val="VNcentury Gothic"/>
      <family val="2"/>
    </font>
    <font>
      <b/>
      <sz val="15"/>
      <name val="VNcentury Gothic"/>
      <family val="2"/>
    </font>
    <font>
      <sz val="12"/>
      <name val="SVNtimes new roman"/>
      <family val="2"/>
    </font>
    <font>
      <sz val="10"/>
      <name val="SVNtimes new roman"/>
      <family val="2"/>
    </font>
    <font>
      <sz val="10"/>
      <color indexed="8"/>
      <name val="Arial"/>
      <family val="2"/>
      <charset val="163"/>
    </font>
    <font>
      <sz val="12"/>
      <name val="Arial"/>
      <family val="2"/>
    </font>
    <font>
      <b/>
      <sz val="11"/>
      <name val="VNTimeH"/>
      <family val="2"/>
    </font>
    <font>
      <b/>
      <sz val="15"/>
      <color indexed="56"/>
      <name val="Arial"/>
      <family val="2"/>
      <charset val="163"/>
    </font>
    <font>
      <b/>
      <sz val="13"/>
      <color indexed="56"/>
      <name val="Arial"/>
      <family val="2"/>
      <charset val="163"/>
    </font>
    <font>
      <sz val="10"/>
      <name val="Arial CE"/>
      <charset val="238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i/>
      <sz val="12"/>
      <color indexed="23"/>
      <name val="VNI-Times"/>
      <family val="2"/>
    </font>
    <font>
      <i/>
      <sz val="11"/>
      <color indexed="23"/>
      <name val="Calibri"/>
      <family val="2"/>
    </font>
    <font>
      <sz val="18"/>
      <color indexed="24"/>
      <name val="Times New Roman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sz val="12"/>
      <color indexed="17"/>
      <name val="VNI-Times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0"/>
      <name val=".VnArialH"/>
      <family val="2"/>
    </font>
    <font>
      <b/>
      <sz val="12"/>
      <name val=".VnBook-AntiquaH"/>
      <family val="2"/>
    </font>
    <font>
      <b/>
      <sz val="12"/>
      <color indexed="9"/>
      <name val="Tms Rmn"/>
    </font>
    <font>
      <b/>
      <sz val="10"/>
      <name val=".Vn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VNI-Times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8"/>
      <name val="MS Sans Serif"/>
      <family val="2"/>
    </font>
    <font>
      <b/>
      <sz val="14"/>
      <name val=".VnTimeH"/>
      <family val="2"/>
    </font>
    <font>
      <u/>
      <sz val="10"/>
      <color indexed="12"/>
      <name val="MS Sans Serif"/>
      <family val="2"/>
    </font>
    <font>
      <sz val="12"/>
      <name val="??"/>
      <family val="1"/>
      <charset val="129"/>
    </font>
    <font>
      <sz val="10"/>
      <name val=" "/>
      <family val="1"/>
      <charset val="136"/>
    </font>
    <font>
      <sz val="12"/>
      <color indexed="62"/>
      <name val="VNI-Times"/>
      <family val="2"/>
    </font>
    <font>
      <sz val="11"/>
      <color indexed="62"/>
      <name val="Calibri"/>
      <family val="2"/>
    </font>
    <font>
      <sz val="10"/>
      <name val=".VnArial Narrow"/>
      <family val="2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0"/>
      <name val="VNI-Helve-Condense"/>
    </font>
    <font>
      <b/>
      <sz val="11"/>
      <color indexed="56"/>
      <name val="VNI-Helve-Condense"/>
    </font>
    <font>
      <sz val="10"/>
      <name val="VNI-Avo"/>
    </font>
    <font>
      <sz val="11"/>
      <name val="VNI-Helve-Condense"/>
    </font>
    <font>
      <sz val="12"/>
      <color indexed="10"/>
      <name val="VNI-Times"/>
      <family val="2"/>
    </font>
    <font>
      <sz val="11"/>
      <color indexed="52"/>
      <name val="Calibri"/>
      <family val="2"/>
    </font>
    <font>
      <b/>
      <sz val="11"/>
      <name val="Helv"/>
      <family val="2"/>
    </font>
    <font>
      <sz val="10"/>
      <name val=".VnAvant"/>
      <family val="2"/>
    </font>
    <font>
      <sz val="9"/>
      <name val="VNI-Helve-Condense"/>
    </font>
    <font>
      <sz val="12"/>
      <color indexed="19"/>
      <name val="VNI-Times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2"/>
      <name val="¹ÙÅÁÃ¼"/>
      <family val="1"/>
      <charset val="129"/>
    </font>
    <font>
      <sz val="10"/>
      <name val="VNtimes new roman"/>
      <family val="2"/>
    </font>
    <font>
      <sz val="11"/>
      <color indexed="8"/>
      <name val="Calibri"/>
      <family val="2"/>
      <charset val="163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name val="Arial"/>
      <family val="2"/>
    </font>
    <font>
      <b/>
      <sz val="11"/>
      <name val="Arial"/>
      <family val="2"/>
      <charset val="163"/>
    </font>
    <font>
      <b/>
      <sz val="12"/>
      <color indexed="63"/>
      <name val="VNI-Times"/>
      <family val="2"/>
    </font>
    <font>
      <b/>
      <sz val="11"/>
      <color indexed="63"/>
      <name val="Calibri"/>
      <family val="2"/>
    </font>
    <font>
      <sz val="12"/>
      <color indexed="8"/>
      <name val="Times New Roman"/>
      <family val="1"/>
    </font>
    <font>
      <sz val="11"/>
      <color indexed="8"/>
      <name val="Arial"/>
      <family val="2"/>
      <charset val="163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b/>
      <sz val="18"/>
      <color indexed="62"/>
      <name val="Cambria"/>
      <family val="2"/>
    </font>
    <font>
      <u/>
      <sz val="12"/>
      <color indexed="12"/>
      <name val="Times New Roman"/>
      <family val="1"/>
    </font>
    <font>
      <sz val="8"/>
      <name val="MS Sans Serif"/>
      <family val="2"/>
    </font>
    <font>
      <b/>
      <sz val="10.5"/>
      <name val=".VnAvantH"/>
      <family val="2"/>
    </font>
    <font>
      <sz val="11"/>
      <color indexed="32"/>
      <name val="VNI-Times"/>
    </font>
    <font>
      <b/>
      <sz val="8"/>
      <color indexed="8"/>
      <name val="Helv"/>
    </font>
    <font>
      <sz val="10"/>
      <name val="Symbol"/>
      <family val="1"/>
      <charset val="2"/>
    </font>
    <font>
      <sz val="11"/>
      <name val=".VnAvant"/>
      <family val="2"/>
    </font>
    <font>
      <b/>
      <sz val="10"/>
      <name val="VNI-Univer"/>
    </font>
    <font>
      <sz val="11"/>
      <name val="VNI-Times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</font>
    <font>
      <b/>
      <sz val="16"/>
      <name val=".VnBlackH"/>
      <family val="2"/>
    </font>
    <font>
      <sz val="9"/>
      <name val=".VnArialH"/>
      <family val="2"/>
    </font>
    <font>
      <b/>
      <sz val="10"/>
      <name val=".VnArialH"/>
      <family val="2"/>
    </font>
    <font>
      <b/>
      <sz val="11"/>
      <color indexed="8"/>
      <name val="Arial"/>
      <family val="2"/>
      <charset val="163"/>
    </font>
    <font>
      <sz val="10"/>
      <name val="VNtimes new roman"/>
      <family val="1"/>
    </font>
    <font>
      <sz val="8"/>
      <name val=".VnTime"/>
      <family val="2"/>
    </font>
    <font>
      <b/>
      <sz val="8"/>
      <name val="VN Helvetica"/>
    </font>
    <font>
      <b/>
      <sz val="12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9"/>
      <name val=".VnTime"/>
      <family val="2"/>
    </font>
    <font>
      <sz val="11"/>
      <color indexed="10"/>
      <name val="Calibri"/>
      <family val="2"/>
    </font>
    <font>
      <b/>
      <sz val="14"/>
      <color indexed="17"/>
      <name val=".VnAvantH"/>
      <family val="2"/>
    </font>
    <font>
      <sz val="11"/>
      <name val="VNI-Helve"/>
    </font>
    <font>
      <b/>
      <i/>
      <sz val="12"/>
      <name val=".VnTime"/>
      <family val="2"/>
    </font>
    <font>
      <sz val="14"/>
      <name val=".VnArial"/>
      <family val="2"/>
    </font>
    <font>
      <sz val="16"/>
      <name val="AngsanaUPC"/>
      <family val="3"/>
    </font>
    <font>
      <sz val="12"/>
      <name val="뼻뮝"/>
      <family val="1"/>
      <charset val="129"/>
    </font>
    <font>
      <sz val="10"/>
      <name val="明朝"/>
      <family val="1"/>
      <charset val="128"/>
    </font>
    <font>
      <b/>
      <i/>
      <sz val="10"/>
      <name val="Times New Roman"/>
      <family val="1"/>
    </font>
    <font>
      <b/>
      <i/>
      <sz val="12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8"/>
      <color indexed="10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8"/>
      <color indexed="16"/>
      <name val="Arial"/>
      <family val="2"/>
    </font>
    <font>
      <b/>
      <sz val="8"/>
      <color indexed="53"/>
      <name val="Arial"/>
      <family val="2"/>
    </font>
    <font>
      <b/>
      <sz val="8"/>
      <color indexed="81"/>
      <name val="Tahoma"/>
      <family val="2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  <charset val="163"/>
    </font>
    <font>
      <sz val="11"/>
      <color indexed="8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35"/>
        <bgColor indexed="64"/>
      </patternFill>
    </fill>
    <fill>
      <patternFill patternType="gray125">
        <fgColor indexed="1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194">
    <xf numFmtId="0" fontId="0" fillId="0" borderId="0"/>
    <xf numFmtId="0" fontId="10" fillId="0" borderId="0">
      <protection locked="0"/>
    </xf>
    <xf numFmtId="0" fontId="14" fillId="0" borderId="0"/>
    <xf numFmtId="0" fontId="17" fillId="0" borderId="0">
      <protection locked="0"/>
    </xf>
    <xf numFmtId="0" fontId="18" fillId="0" borderId="0">
      <protection locked="0"/>
    </xf>
    <xf numFmtId="169" fontId="20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0" fillId="0" borderId="0"/>
    <xf numFmtId="178" fontId="31" fillId="0" borderId="19">
      <alignment horizontal="center"/>
      <protection hidden="1"/>
    </xf>
    <xf numFmtId="38" fontId="32" fillId="0" borderId="0" applyFont="0" applyFill="0" applyBorder="0" applyAlignment="0" applyProtection="0"/>
    <xf numFmtId="176" fontId="33" fillId="0" borderId="20" applyFont="0" applyBorder="0"/>
    <xf numFmtId="0" fontId="14" fillId="0" borderId="0"/>
    <xf numFmtId="179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 applyFont="0" applyFill="0" applyBorder="0" applyAlignment="0" applyProtection="0"/>
    <xf numFmtId="180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181" fontId="37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0" fontId="38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82" fontId="39" fillId="0" borderId="0" applyFont="0" applyFill="0" applyBorder="0" applyAlignment="0" applyProtection="0"/>
    <xf numFmtId="41" fontId="34" fillId="0" borderId="0" applyFont="0" applyFill="0" applyBorder="0" applyAlignment="0" applyProtection="0"/>
    <xf numFmtId="41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43" fillId="0" borderId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7" fillId="0" borderId="0"/>
    <xf numFmtId="183" fontId="28" fillId="0" borderId="0" applyFont="0" applyFill="0" applyBorder="0" applyAlignment="0" applyProtection="0"/>
    <xf numFmtId="0" fontId="35" fillId="0" borderId="0"/>
    <xf numFmtId="184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48" fillId="0" borderId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88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8" fillId="0" borderId="0"/>
    <xf numFmtId="0" fontId="48" fillId="0" borderId="0"/>
    <xf numFmtId="166" fontId="39" fillId="0" borderId="0" applyFont="0" applyFill="0" applyBorder="0" applyAlignment="0" applyProtection="0"/>
    <xf numFmtId="0" fontId="35" fillId="0" borderId="0"/>
    <xf numFmtId="0" fontId="14" fillId="0" borderId="0" applyNumberFormat="0" applyFill="0" applyBorder="0" applyAlignment="0" applyProtection="0"/>
    <xf numFmtId="166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6" fontId="39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21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9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6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219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2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4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21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92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6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219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2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4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8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91" fontId="27" fillId="0" borderId="0" applyFont="0" applyFill="0" applyBorder="0" applyAlignment="0" applyProtection="0"/>
    <xf numFmtId="0" fontId="35" fillId="0" borderId="0"/>
    <xf numFmtId="191" fontId="27" fillId="0" borderId="0" applyFont="0" applyFill="0" applyBorder="0" applyAlignment="0" applyProtection="0"/>
    <xf numFmtId="208" fontId="39" fillId="0" borderId="0" applyFont="0" applyFill="0" applyBorder="0" applyAlignment="0" applyProtection="0"/>
    <xf numFmtId="0" fontId="49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21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0" fontId="35" fillId="0" borderId="0"/>
    <xf numFmtId="191" fontId="27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34" fillId="0" borderId="0"/>
    <xf numFmtId="0" fontId="50" fillId="0" borderId="0"/>
    <xf numFmtId="0" fontId="49" fillId="0" borderId="0"/>
    <xf numFmtId="41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6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219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2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4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5" fillId="0" borderId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8" fillId="0" borderId="0"/>
    <xf numFmtId="225" fontId="51" fillId="0" borderId="0" applyFont="0" applyFill="0" applyBorder="0" applyAlignment="0" applyProtection="0"/>
    <xf numFmtId="226" fontId="52" fillId="0" borderId="0" applyFont="0" applyFill="0" applyBorder="0" applyAlignment="0" applyProtection="0"/>
    <xf numFmtId="165" fontId="41" fillId="0" borderId="0" applyFont="0" applyFill="0" applyBorder="0" applyAlignment="0" applyProtection="0"/>
    <xf numFmtId="183" fontId="14" fillId="0" borderId="0" applyFont="0" applyFill="0" applyBorder="0" applyAlignment="0" applyProtection="0"/>
    <xf numFmtId="177" fontId="50" fillId="0" borderId="0" applyFont="0" applyFill="0" applyBorder="0" applyAlignment="0" applyProtection="0"/>
    <xf numFmtId="165" fontId="41" fillId="0" borderId="0" applyFont="0" applyFill="0" applyBorder="0" applyAlignment="0" applyProtection="0"/>
    <xf numFmtId="183" fontId="14" fillId="0" borderId="0" applyFont="0" applyFill="0" applyBorder="0" applyAlignment="0" applyProtection="0"/>
    <xf numFmtId="227" fontId="53" fillId="0" borderId="0" applyFont="0" applyFill="0" applyBorder="0" applyAlignment="0" applyProtection="0"/>
    <xf numFmtId="228" fontId="53" fillId="0" borderId="0" applyFont="0" applyFill="0" applyBorder="0" applyAlignment="0" applyProtection="0"/>
    <xf numFmtId="214" fontId="52" fillId="0" borderId="0" applyFont="0" applyFill="0" applyBorder="0" applyAlignment="0" applyProtection="0"/>
    <xf numFmtId="228" fontId="54" fillId="0" borderId="0" applyFont="0" applyFill="0" applyBorder="0" applyAlignment="0" applyProtection="0"/>
    <xf numFmtId="0" fontId="55" fillId="0" borderId="0"/>
    <xf numFmtId="0" fontId="55" fillId="0" borderId="0"/>
    <xf numFmtId="0" fontId="34" fillId="0" borderId="0"/>
    <xf numFmtId="1" fontId="56" fillId="0" borderId="17" applyBorder="0" applyAlignment="0">
      <alignment horizontal="center"/>
    </xf>
    <xf numFmtId="0" fontId="57" fillId="0" borderId="0"/>
    <xf numFmtId="1" fontId="58" fillId="0" borderId="17" applyBorder="0" applyAlignment="0">
      <alignment horizontal="center"/>
    </xf>
    <xf numFmtId="1" fontId="58" fillId="0" borderId="17" applyBorder="0" applyAlignment="0">
      <alignment horizontal="center"/>
    </xf>
    <xf numFmtId="0" fontId="59" fillId="5" borderId="0"/>
    <xf numFmtId="225" fontId="51" fillId="0" borderId="0" applyFont="0" applyFill="0" applyBorder="0" applyAlignment="0" applyProtection="0"/>
    <xf numFmtId="0" fontId="34" fillId="0" borderId="0"/>
    <xf numFmtId="225" fontId="51" fillId="0" borderId="0" applyFont="0" applyFill="0" applyBorder="0" applyAlignment="0" applyProtection="0"/>
    <xf numFmtId="225" fontId="51" fillId="0" borderId="0" applyFont="0" applyFill="0" applyBorder="0" applyAlignment="0" applyProtection="0"/>
    <xf numFmtId="0" fontId="60" fillId="5" borderId="0"/>
    <xf numFmtId="0" fontId="60" fillId="5" borderId="0"/>
    <xf numFmtId="225" fontId="51" fillId="0" borderId="0" applyFont="0" applyFill="0" applyBorder="0" applyAlignment="0" applyProtection="0"/>
    <xf numFmtId="225" fontId="51" fillId="0" borderId="0" applyFont="0" applyFill="0" applyBorder="0" applyAlignment="0" applyProtection="0"/>
    <xf numFmtId="0" fontId="49" fillId="0" borderId="0"/>
    <xf numFmtId="0" fontId="61" fillId="0" borderId="0" applyFont="0" applyFill="0" applyBorder="0" applyAlignment="0">
      <alignment horizontal="left"/>
    </xf>
    <xf numFmtId="0" fontId="59" fillId="5" borderId="0"/>
    <xf numFmtId="9" fontId="62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4" fillId="0" borderId="0"/>
    <xf numFmtId="0" fontId="34" fillId="0" borderId="0"/>
    <xf numFmtId="9" fontId="65" fillId="0" borderId="0" applyBorder="0" applyAlignment="0" applyProtection="0"/>
    <xf numFmtId="0" fontId="66" fillId="5" borderId="0"/>
    <xf numFmtId="0" fontId="60" fillId="5" borderId="0"/>
    <xf numFmtId="0" fontId="60" fillId="5" borderId="0"/>
    <xf numFmtId="0" fontId="66" fillId="5" borderId="0"/>
    <xf numFmtId="0" fontId="28" fillId="0" borderId="0"/>
    <xf numFmtId="0" fontId="67" fillId="6" borderId="0" applyNumberFormat="0" applyBorder="0" applyAlignment="0" applyProtection="0"/>
    <xf numFmtId="0" fontId="68" fillId="7" borderId="0" applyNumberFormat="0" applyBorder="0" applyAlignment="0" applyProtection="0"/>
    <xf numFmtId="0" fontId="67" fillId="8" borderId="0" applyNumberFormat="0" applyBorder="0" applyAlignment="0" applyProtection="0"/>
    <xf numFmtId="0" fontId="68" fillId="9" borderId="0" applyNumberFormat="0" applyBorder="0" applyAlignment="0" applyProtection="0"/>
    <xf numFmtId="0" fontId="67" fillId="10" borderId="0" applyNumberFormat="0" applyBorder="0" applyAlignment="0" applyProtection="0"/>
    <xf numFmtId="0" fontId="68" fillId="11" borderId="0" applyNumberFormat="0" applyBorder="0" applyAlignment="0" applyProtection="0"/>
    <xf numFmtId="0" fontId="67" fillId="12" borderId="0" applyNumberFormat="0" applyBorder="0" applyAlignment="0" applyProtection="0"/>
    <xf numFmtId="0" fontId="68" fillId="13" borderId="0" applyNumberFormat="0" applyBorder="0" applyAlignment="0" applyProtection="0"/>
    <xf numFmtId="0" fontId="67" fillId="14" borderId="0" applyNumberFormat="0" applyBorder="0" applyAlignment="0" applyProtection="0"/>
    <xf numFmtId="0" fontId="68" fillId="14" borderId="0" applyNumberFormat="0" applyBorder="0" applyAlignment="0" applyProtection="0"/>
    <xf numFmtId="0" fontId="67" fillId="10" borderId="0" applyNumberFormat="0" applyBorder="0" applyAlignment="0" applyProtection="0"/>
    <xf numFmtId="0" fontId="68" fillId="12" borderId="0" applyNumberFormat="0" applyBorder="0" applyAlignment="0" applyProtection="0"/>
    <xf numFmtId="0" fontId="45" fillId="0" borderId="0"/>
    <xf numFmtId="0" fontId="69" fillId="0" borderId="0"/>
    <xf numFmtId="0" fontId="70" fillId="0" borderId="0"/>
    <xf numFmtId="0" fontId="71" fillId="5" borderId="0"/>
    <xf numFmtId="0" fontId="60" fillId="5" borderId="0"/>
    <xf numFmtId="0" fontId="60" fillId="5" borderId="0"/>
    <xf numFmtId="0" fontId="71" fillId="5" borderId="0"/>
    <xf numFmtId="0" fontId="72" fillId="0" borderId="0">
      <alignment wrapText="1"/>
    </xf>
    <xf numFmtId="0" fontId="60" fillId="0" borderId="0">
      <alignment wrapText="1"/>
    </xf>
    <xf numFmtId="0" fontId="60" fillId="0" borderId="0">
      <alignment wrapText="1"/>
    </xf>
    <xf numFmtId="0" fontId="72" fillId="0" borderId="0">
      <alignment wrapText="1"/>
    </xf>
    <xf numFmtId="0" fontId="67" fillId="14" borderId="0" applyNumberFormat="0" applyBorder="0" applyAlignment="0" applyProtection="0"/>
    <xf numFmtId="0" fontId="68" fillId="6" borderId="0" applyNumberFormat="0" applyBorder="0" applyAlignment="0" applyProtection="0"/>
    <xf numFmtId="0" fontId="67" fillId="8" borderId="0" applyNumberFormat="0" applyBorder="0" applyAlignment="0" applyProtection="0"/>
    <xf numFmtId="0" fontId="68" fillId="8" borderId="0" applyNumberFormat="0" applyBorder="0" applyAlignment="0" applyProtection="0"/>
    <xf numFmtId="0" fontId="67" fillId="15" borderId="0" applyNumberFormat="0" applyBorder="0" applyAlignment="0" applyProtection="0"/>
    <xf numFmtId="0" fontId="68" fillId="16" borderId="0" applyNumberFormat="0" applyBorder="0" applyAlignment="0" applyProtection="0"/>
    <xf numFmtId="0" fontId="67" fillId="9" borderId="0" applyNumberFormat="0" applyBorder="0" applyAlignment="0" applyProtection="0"/>
    <xf numFmtId="0" fontId="68" fillId="13" borderId="0" applyNumberFormat="0" applyBorder="0" applyAlignment="0" applyProtection="0"/>
    <xf numFmtId="0" fontId="67" fillId="14" borderId="0" applyNumberFormat="0" applyBorder="0" applyAlignment="0" applyProtection="0"/>
    <xf numFmtId="0" fontId="68" fillId="6" borderId="0" applyNumberFormat="0" applyBorder="0" applyAlignment="0" applyProtection="0"/>
    <xf numFmtId="0" fontId="67" fillId="10" borderId="0" applyNumberFormat="0" applyBorder="0" applyAlignment="0" applyProtection="0"/>
    <xf numFmtId="0" fontId="68" fillId="17" borderId="0" applyNumberFormat="0" applyBorder="0" applyAlignment="0" applyProtection="0"/>
    <xf numFmtId="0" fontId="48" fillId="0" borderId="0"/>
    <xf numFmtId="229" fontId="73" fillId="0" borderId="21" applyNumberFormat="0" applyFont="0" applyBorder="0" applyAlignment="0">
      <alignment horizontal="center" vertical="center"/>
    </xf>
    <xf numFmtId="0" fontId="14" fillId="0" borderId="0"/>
    <xf numFmtId="0" fontId="3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4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9" borderId="0" applyNumberFormat="0" applyBorder="0" applyAlignment="0" applyProtection="0"/>
    <xf numFmtId="0" fontId="75" fillId="8" borderId="0" applyNumberFormat="0" applyBorder="0" applyAlignment="0" applyProtection="0"/>
    <xf numFmtId="0" fontId="74" fillId="17" borderId="0" applyNumberFormat="0" applyBorder="0" applyAlignment="0" applyProtection="0"/>
    <xf numFmtId="0" fontId="75" fillId="16" borderId="0" applyNumberFormat="0" applyBorder="0" applyAlignment="0" applyProtection="0"/>
    <xf numFmtId="0" fontId="74" fillId="9" borderId="0" applyNumberFormat="0" applyBorder="0" applyAlignment="0" applyProtection="0"/>
    <xf numFmtId="0" fontId="75" fillId="20" borderId="0" applyNumberFormat="0" applyBorder="0" applyAlignment="0" applyProtection="0"/>
    <xf numFmtId="0" fontId="74" fillId="14" borderId="0" applyNumberFormat="0" applyBorder="0" applyAlignment="0" applyProtection="0"/>
    <xf numFmtId="0" fontId="75" fillId="21" borderId="0" applyNumberFormat="0" applyBorder="0" applyAlignment="0" applyProtection="0"/>
    <xf numFmtId="0" fontId="74" fillId="8" borderId="0" applyNumberFormat="0" applyBorder="0" applyAlignment="0" applyProtection="0"/>
    <xf numFmtId="0" fontId="75" fillId="22" borderId="0" applyNumberFormat="0" applyBorder="0" applyAlignment="0" applyProtection="0"/>
    <xf numFmtId="0" fontId="49" fillId="0" borderId="0"/>
    <xf numFmtId="0" fontId="49" fillId="0" borderId="0"/>
    <xf numFmtId="0" fontId="76" fillId="0" borderId="0"/>
    <xf numFmtId="3" fontId="76" fillId="0" borderId="0">
      <alignment vertical="center"/>
    </xf>
    <xf numFmtId="0" fontId="77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68" fillId="23" borderId="0" applyNumberFormat="0" applyBorder="0" applyAlignment="0" applyProtection="0"/>
    <xf numFmtId="0" fontId="68" fillId="23" borderId="0" applyNumberFormat="0" applyBorder="0" applyAlignment="0" applyProtection="0"/>
    <xf numFmtId="0" fontId="75" fillId="24" borderId="0" applyNumberFormat="0" applyBorder="0" applyAlignment="0" applyProtection="0"/>
    <xf numFmtId="0" fontId="74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8" borderId="0" applyNumberFormat="0" applyBorder="0" applyAlignment="0" applyProtection="0"/>
    <xf numFmtId="0" fontId="75" fillId="29" borderId="0" applyNumberFormat="0" applyBorder="0" applyAlignment="0" applyProtection="0"/>
    <xf numFmtId="0" fontId="74" fillId="1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68" fillId="27" borderId="0" applyNumberFormat="0" applyBorder="0" applyAlignment="0" applyProtection="0"/>
    <xf numFmtId="0" fontId="68" fillId="31" borderId="0" applyNumberFormat="0" applyBorder="0" applyAlignment="0" applyProtection="0"/>
    <xf numFmtId="0" fontId="75" fillId="28" borderId="0" applyNumberFormat="0" applyBorder="0" applyAlignment="0" applyProtection="0"/>
    <xf numFmtId="0" fontId="74" fillId="17" borderId="0" applyNumberFormat="0" applyBorder="0" applyAlignment="0" applyProtection="0"/>
    <xf numFmtId="0" fontId="75" fillId="32" borderId="0" applyNumberFormat="0" applyBorder="0" applyAlignment="0" applyProtection="0"/>
    <xf numFmtId="0" fontId="75" fillId="32" borderId="0" applyNumberFormat="0" applyBorder="0" applyAlignment="0" applyProtection="0"/>
    <xf numFmtId="0" fontId="68" fillId="23" borderId="0" applyNumberFormat="0" applyBorder="0" applyAlignment="0" applyProtection="0"/>
    <xf numFmtId="0" fontId="68" fillId="28" borderId="0" applyNumberFormat="0" applyBorder="0" applyAlignment="0" applyProtection="0"/>
    <xf numFmtId="0" fontId="75" fillId="28" borderId="0" applyNumberFormat="0" applyBorder="0" applyAlignment="0" applyProtection="0"/>
    <xf numFmtId="0" fontId="74" fillId="33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68" fillId="34" borderId="0" applyNumberFormat="0" applyBorder="0" applyAlignment="0" applyProtection="0"/>
    <xf numFmtId="0" fontId="68" fillId="23" borderId="0" applyNumberFormat="0" applyBorder="0" applyAlignment="0" applyProtection="0"/>
    <xf numFmtId="0" fontId="75" fillId="24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68" fillId="27" borderId="0" applyNumberFormat="0" applyBorder="0" applyAlignment="0" applyProtection="0"/>
    <xf numFmtId="0" fontId="68" fillId="35" borderId="0" applyNumberFormat="0" applyBorder="0" applyAlignment="0" applyProtection="0"/>
    <xf numFmtId="0" fontId="75" fillId="35" borderId="0" applyNumberFormat="0" applyBorder="0" applyAlignment="0" applyProtection="0"/>
    <xf numFmtId="0" fontId="74" fillId="30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225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30" fontId="27" fillId="0" borderId="0" applyFont="0" applyFill="0" applyBorder="0" applyAlignment="0" applyProtection="0"/>
    <xf numFmtId="231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32" fontId="27" fillId="0" borderId="0" applyFont="0" applyFill="0" applyBorder="0" applyAlignment="0" applyProtection="0"/>
    <xf numFmtId="0" fontId="48" fillId="0" borderId="0"/>
    <xf numFmtId="0" fontId="69" fillId="0" borderId="0"/>
    <xf numFmtId="0" fontId="49" fillId="0" borderId="0"/>
    <xf numFmtId="0" fontId="49" fillId="0" borderId="0"/>
    <xf numFmtId="0" fontId="80" fillId="0" borderId="22" applyFont="0" applyFill="0" applyBorder="0" applyAlignment="0" applyProtection="0">
      <alignment horizontal="center" vertical="center"/>
    </xf>
    <xf numFmtId="0" fontId="81" fillId="0" borderId="0">
      <alignment horizontal="center" wrapText="1"/>
      <protection locked="0"/>
    </xf>
    <xf numFmtId="214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14" fontId="82" fillId="0" borderId="0" applyFont="0" applyFill="0" applyBorder="0" applyAlignment="0" applyProtection="0"/>
    <xf numFmtId="233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196" fontId="82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83" fillId="13" borderId="0" applyNumberFormat="0" applyBorder="0" applyAlignment="0" applyProtection="0"/>
    <xf numFmtId="0" fontId="84" fillId="9" borderId="0" applyNumberFormat="0" applyBorder="0" applyAlignment="0" applyProtection="0"/>
    <xf numFmtId="0" fontId="85" fillId="0" borderId="0"/>
    <xf numFmtId="0" fontId="28" fillId="0" borderId="0"/>
    <xf numFmtId="0" fontId="86" fillId="0" borderId="0" applyNumberFormat="0" applyFill="0" applyBorder="0" applyAlignment="0" applyProtection="0"/>
    <xf numFmtId="0" fontId="14" fillId="0" borderId="17" applyNumberFormat="0" applyFont="0" applyFill="0" applyAlignment="0" applyProtection="0">
      <alignment horizontal="center" vertical="center"/>
    </xf>
    <xf numFmtId="0" fontId="87" fillId="0" borderId="0">
      <alignment horizontal="center"/>
    </xf>
    <xf numFmtId="0" fontId="88" fillId="0" borderId="0"/>
    <xf numFmtId="0" fontId="52" fillId="0" borderId="0"/>
    <xf numFmtId="0" fontId="78" fillId="0" borderId="0"/>
    <xf numFmtId="0" fontId="79" fillId="0" borderId="0"/>
    <xf numFmtId="0" fontId="89" fillId="0" borderId="0"/>
    <xf numFmtId="0" fontId="90" fillId="0" borderId="0"/>
    <xf numFmtId="0" fontId="34" fillId="0" borderId="0" applyFill="0" applyBorder="0" applyAlignment="0"/>
    <xf numFmtId="234" fontId="91" fillId="0" borderId="0" applyFill="0" applyBorder="0" applyAlignment="0"/>
    <xf numFmtId="235" fontId="91" fillId="0" borderId="0" applyFill="0" applyBorder="0" applyAlignment="0"/>
    <xf numFmtId="236" fontId="91" fillId="0" borderId="0" applyFill="0" applyBorder="0" applyAlignment="0"/>
    <xf numFmtId="237" fontId="34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92" fillId="36" borderId="23" applyNumberFormat="0" applyAlignment="0" applyProtection="0"/>
    <xf numFmtId="0" fontId="93" fillId="37" borderId="23" applyNumberFormat="0" applyAlignment="0" applyProtection="0"/>
    <xf numFmtId="0" fontId="94" fillId="0" borderId="0"/>
    <xf numFmtId="240" fontId="95" fillId="0" borderId="24" applyBorder="0"/>
    <xf numFmtId="240" fontId="96" fillId="0" borderId="18">
      <protection locked="0"/>
    </xf>
    <xf numFmtId="241" fontId="39" fillId="0" borderId="0" applyFont="0" applyFill="0" applyBorder="0" applyAlignment="0" applyProtection="0"/>
    <xf numFmtId="242" fontId="97" fillId="0" borderId="18"/>
    <xf numFmtId="0" fontId="98" fillId="38" borderId="25" applyNumberFormat="0" applyAlignment="0" applyProtection="0"/>
    <xf numFmtId="0" fontId="99" fillId="38" borderId="25" applyNumberFormat="0" applyAlignment="0" applyProtection="0"/>
    <xf numFmtId="176" fontId="100" fillId="0" borderId="0" applyFont="0" applyFill="0" applyBorder="0" applyAlignment="0" applyProtection="0"/>
    <xf numFmtId="0" fontId="21" fillId="0" borderId="0"/>
    <xf numFmtId="1" fontId="101" fillId="0" borderId="11" applyBorder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167" fontId="68" fillId="0" borderId="0" applyFont="0" applyFill="0" applyBorder="0" applyAlignment="0" applyProtection="0"/>
    <xf numFmtId="238" fontId="91" fillId="0" borderId="0" applyFont="0" applyFill="0" applyBorder="0" applyAlignment="0" applyProtection="0"/>
    <xf numFmtId="169" fontId="10" fillId="0" borderId="0" applyNumberFormat="0">
      <protection locked="0"/>
    </xf>
    <xf numFmtId="169" fontId="34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103" fillId="0" borderId="0" applyFont="0" applyFill="0" applyBorder="0" applyAlignment="0" applyProtection="0"/>
    <xf numFmtId="244" fontId="69" fillId="0" borderId="0"/>
    <xf numFmtId="244" fontId="104" fillId="0" borderId="0"/>
    <xf numFmtId="3" fontId="34" fillId="0" borderId="0" applyFont="0" applyFill="0" applyBorder="0" applyAlignment="0" applyProtection="0"/>
    <xf numFmtId="3" fontId="34" fillId="0" borderId="0" applyFont="0" applyFill="0" applyBorder="0" applyAlignment="0" applyProtection="0"/>
    <xf numFmtId="169" fontId="28" fillId="0" borderId="3">
      <alignment vertical="center" wrapText="1"/>
    </xf>
    <xf numFmtId="0" fontId="105" fillId="0" borderId="0" applyNumberFormat="0" applyAlignment="0">
      <alignment horizontal="left"/>
    </xf>
    <xf numFmtId="194" fontId="106" fillId="0" borderId="0" applyFont="0" applyFill="0" applyBorder="0" applyAlignment="0" applyProtection="0"/>
    <xf numFmtId="245" fontId="52" fillId="0" borderId="0" applyFont="0" applyFill="0" applyBorder="0" applyAlignment="0" applyProtection="0"/>
    <xf numFmtId="246" fontId="14" fillId="0" borderId="0" applyFont="0" applyFill="0" applyBorder="0" applyAlignment="0" applyProtection="0"/>
    <xf numFmtId="247" fontId="107" fillId="0" borderId="0">
      <protection locked="0"/>
    </xf>
    <xf numFmtId="248" fontId="107" fillId="0" borderId="0">
      <protection locked="0"/>
    </xf>
    <xf numFmtId="249" fontId="108" fillId="0" borderId="26">
      <protection locked="0"/>
    </xf>
    <xf numFmtId="250" fontId="107" fillId="0" borderId="0">
      <protection locked="0"/>
    </xf>
    <xf numFmtId="251" fontId="107" fillId="0" borderId="0">
      <protection locked="0"/>
    </xf>
    <xf numFmtId="250" fontId="107" fillId="0" borderId="0" applyNumberFormat="0">
      <protection locked="0"/>
    </xf>
    <xf numFmtId="250" fontId="107" fillId="0" borderId="0">
      <protection locked="0"/>
    </xf>
    <xf numFmtId="240" fontId="109" fillId="0" borderId="19"/>
    <xf numFmtId="252" fontId="109" fillId="0" borderId="19"/>
    <xf numFmtId="234" fontId="91" fillId="0" borderId="0" applyFont="0" applyFill="0" applyBorder="0" applyAlignment="0" applyProtection="0"/>
    <xf numFmtId="253" fontId="34" fillId="0" borderId="0" applyFont="0" applyFill="0" applyBorder="0" applyAlignment="0" applyProtection="0"/>
    <xf numFmtId="254" fontId="14" fillId="0" borderId="0" applyFont="0" applyFill="0" applyBorder="0" applyAlignment="0" applyProtection="0"/>
    <xf numFmtId="255" fontId="34" fillId="0" borderId="0" applyFont="0" applyFill="0" applyBorder="0" applyAlignment="0" applyProtection="0"/>
    <xf numFmtId="256" fontId="34" fillId="0" borderId="0"/>
    <xf numFmtId="240" fontId="31" fillId="0" borderId="19">
      <alignment horizontal="center"/>
      <protection hidden="1"/>
    </xf>
    <xf numFmtId="213" fontId="51" fillId="0" borderId="0" applyFont="0" applyFill="0" applyBorder="0" applyAlignment="0" applyProtection="0"/>
    <xf numFmtId="213" fontId="54" fillId="0" borderId="0" applyFont="0" applyFill="0" applyBorder="0" applyAlignment="0" applyProtection="0"/>
    <xf numFmtId="257" fontId="110" fillId="0" borderId="19">
      <alignment horizontal="center"/>
      <protection hidden="1"/>
    </xf>
    <xf numFmtId="258" fontId="28" fillId="0" borderId="27"/>
    <xf numFmtId="2" fontId="31" fillId="0" borderId="19">
      <alignment horizontal="center"/>
      <protection hidden="1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14" fontId="111" fillId="0" borderId="0" applyFill="0" applyBorder="0" applyAlignment="0"/>
    <xf numFmtId="0" fontId="112" fillId="0" borderId="0" applyProtection="0"/>
    <xf numFmtId="0" fontId="113" fillId="0" borderId="0"/>
    <xf numFmtId="16" fontId="34" fillId="0" borderId="0"/>
    <xf numFmtId="16" fontId="34" fillId="0" borderId="0"/>
    <xf numFmtId="0" fontId="114" fillId="0" borderId="28" applyNumberFormat="0" applyFill="0" applyAlignment="0" applyProtection="0"/>
    <xf numFmtId="0" fontId="115" fillId="0" borderId="29" applyNumberFormat="0" applyFill="0" applyAlignment="0" applyProtection="0"/>
    <xf numFmtId="259" fontId="34" fillId="0" borderId="30">
      <alignment vertical="center"/>
    </xf>
    <xf numFmtId="260" fontId="34" fillId="0" borderId="0" applyFont="0" applyFill="0" applyBorder="0" applyAlignment="0" applyProtection="0"/>
    <xf numFmtId="261" fontId="34" fillId="0" borderId="0" applyFont="0" applyFill="0" applyBorder="0" applyAlignment="0" applyProtection="0"/>
    <xf numFmtId="262" fontId="52" fillId="0" borderId="0" applyFont="0" applyFill="0" applyBorder="0" applyAlignment="0" applyProtection="0"/>
    <xf numFmtId="263" fontId="52" fillId="0" borderId="0" applyFont="0" applyFill="0" applyBorder="0" applyAlignment="0" applyProtection="0"/>
    <xf numFmtId="264" fontId="34" fillId="0" borderId="0"/>
    <xf numFmtId="41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70" fontId="116" fillId="0" borderId="0" applyFont="0" applyFill="0" applyBorder="0" applyAlignment="0" applyProtection="0"/>
    <xf numFmtId="170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71" fontId="116" fillId="0" borderId="0" applyFont="0" applyFill="0" applyBorder="0" applyAlignment="0" applyProtection="0"/>
    <xf numFmtId="171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3" fontId="28" fillId="0" borderId="0" applyFont="0" applyBorder="0" applyAlignment="0"/>
    <xf numFmtId="0" fontId="117" fillId="39" borderId="0" applyNumberFormat="0" applyBorder="0" applyAlignment="0" applyProtection="0"/>
    <xf numFmtId="0" fontId="117" fillId="40" borderId="0" applyNumberFormat="0" applyBorder="0" applyAlignment="0" applyProtection="0"/>
    <xf numFmtId="0" fontId="117" fillId="41" borderId="0" applyNumberFormat="0" applyBorder="0" applyAlignment="0" applyProtection="0"/>
    <xf numFmtId="0" fontId="39" fillId="0" borderId="0"/>
    <xf numFmtId="238" fontId="91" fillId="0" borderId="0" applyFill="0" applyBorder="0" applyAlignment="0"/>
    <xf numFmtId="234" fontId="91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118" fillId="0" borderId="0" applyNumberFormat="0" applyAlignment="0">
      <alignment horizontal="left"/>
    </xf>
    <xf numFmtId="0" fontId="34" fillId="0" borderId="0"/>
    <xf numFmtId="265" fontId="48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3" fontId="28" fillId="0" borderId="0" applyFont="0" applyBorder="0" applyAlignment="0"/>
    <xf numFmtId="0" fontId="121" fillId="0" borderId="0" applyProtection="0"/>
    <xf numFmtId="0" fontId="122" fillId="0" borderId="0" applyProtection="0"/>
    <xf numFmtId="0" fontId="123" fillId="0" borderId="0" applyProtection="0"/>
    <xf numFmtId="0" fontId="124" fillId="0" borderId="0" applyProtection="0"/>
    <xf numFmtId="0" fontId="125" fillId="0" borderId="0" applyNumberFormat="0" applyFont="0" applyFill="0" applyBorder="0" applyAlignment="0" applyProtection="0"/>
    <xf numFmtId="0" fontId="126" fillId="0" borderId="0" applyProtection="0"/>
    <xf numFmtId="0" fontId="127" fillId="0" borderId="0" applyProtection="0"/>
    <xf numFmtId="2" fontId="34" fillId="0" borderId="0" applyFont="0" applyFill="0" applyBorder="0" applyAlignment="0" applyProtection="0"/>
    <xf numFmtId="2" fontId="34" fillId="0" borderId="0" applyFont="0" applyFill="0" applyBorder="0" applyAlignment="0" applyProtection="0"/>
    <xf numFmtId="0" fontId="69" fillId="0" borderId="0"/>
    <xf numFmtId="3" fontId="28" fillId="42" borderId="31">
      <alignment horizontal="right" vertical="top" wrapText="1"/>
    </xf>
    <xf numFmtId="0" fontId="128" fillId="14" borderId="0" applyNumberFormat="0" applyBorder="0" applyAlignment="0" applyProtection="0"/>
    <xf numFmtId="0" fontId="129" fillId="11" borderId="0" applyNumberFormat="0" applyBorder="0" applyAlignment="0" applyProtection="0"/>
    <xf numFmtId="38" fontId="130" fillId="43" borderId="0" applyNumberFormat="0" applyBorder="0" applyAlignment="0" applyProtection="0"/>
    <xf numFmtId="173" fontId="14" fillId="0" borderId="17" applyFont="0" applyFill="0" applyBorder="0" applyAlignment="0" applyProtection="0">
      <alignment horizontal="center"/>
    </xf>
    <xf numFmtId="266" fontId="14" fillId="44" borderId="3" applyBorder="0">
      <alignment horizontal="center"/>
    </xf>
    <xf numFmtId="0" fontId="131" fillId="0" borderId="3" applyNumberFormat="0" applyFill="0" applyBorder="0" applyAlignment="0" applyProtection="0">
      <alignment horizontal="center" vertic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0" fontId="131" fillId="0" borderId="3" applyNumberFormat="0" applyFill="0" applyBorder="0" applyAlignment="0" applyProtection="0">
      <alignment horizontal="center" vertical="center"/>
    </xf>
    <xf numFmtId="266" fontId="14" fillId="44" borderId="3" applyBorder="0">
      <alignment horizontal="center"/>
    </xf>
    <xf numFmtId="0" fontId="132" fillId="0" borderId="0" applyNumberFormat="0" applyFont="0" applyBorder="0" applyAlignment="0">
      <alignment horizontal="left" vertical="center"/>
    </xf>
    <xf numFmtId="0" fontId="133" fillId="45" borderId="0"/>
    <xf numFmtId="49" fontId="134" fillId="46" borderId="17" applyNumberFormat="0" applyBorder="0" applyProtection="0">
      <alignment horizontal="center" vertical="center"/>
    </xf>
    <xf numFmtId="0" fontId="135" fillId="0" borderId="0">
      <alignment horizontal="left"/>
    </xf>
    <xf numFmtId="0" fontId="136" fillId="0" borderId="32" applyNumberFormat="0" applyAlignment="0" applyProtection="0">
      <alignment horizontal="left" vertical="center"/>
    </xf>
    <xf numFmtId="0" fontId="136" fillId="0" borderId="15">
      <alignment horizontal="left" vertical="center"/>
    </xf>
    <xf numFmtId="0" fontId="137" fillId="0" borderId="0" applyNumberFormat="0" applyFill="0" applyBorder="0" applyAlignment="0" applyProtection="0"/>
    <xf numFmtId="0" fontId="138" fillId="0" borderId="28" applyNumberFormat="0" applyFill="0" applyAlignment="0" applyProtection="0"/>
    <xf numFmtId="0" fontId="136" fillId="0" borderId="0" applyNumberFormat="0" applyFill="0" applyBorder="0" applyAlignment="0" applyProtection="0"/>
    <xf numFmtId="0" fontId="139" fillId="0" borderId="29" applyNumberFormat="0" applyFill="0" applyAlignment="0" applyProtection="0"/>
    <xf numFmtId="0" fontId="140" fillId="0" borderId="33" applyNumberFormat="0" applyFill="0" applyAlignment="0" applyProtection="0"/>
    <xf numFmtId="0" fontId="141" fillId="0" borderId="34" applyNumberFormat="0" applyFill="0" applyAlignment="0" applyProtection="0"/>
    <xf numFmtId="0" fontId="140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267" fontId="142" fillId="0" borderId="0">
      <protection locked="0"/>
    </xf>
    <xf numFmtId="268" fontId="28" fillId="0" borderId="0">
      <protection locked="0"/>
    </xf>
    <xf numFmtId="267" fontId="142" fillId="0" borderId="0">
      <protection locked="0"/>
    </xf>
    <xf numFmtId="268" fontId="28" fillId="0" borderId="0">
      <protection locked="0"/>
    </xf>
    <xf numFmtId="0" fontId="143" fillId="0" borderId="35">
      <alignment horizontal="center"/>
    </xf>
    <xf numFmtId="0" fontId="143" fillId="0" borderId="0">
      <alignment horizontal="center"/>
    </xf>
    <xf numFmtId="164" fontId="87" fillId="47" borderId="17" applyNumberFormat="0" applyAlignment="0">
      <alignment horizontal="left" vertical="top"/>
    </xf>
    <xf numFmtId="0" fontId="49" fillId="0" borderId="0"/>
    <xf numFmtId="269" fontId="80" fillId="0" borderId="0" applyFont="0" applyFill="0" applyBorder="0" applyAlignment="0" applyProtection="0">
      <alignment horizontal="center" vertical="center"/>
    </xf>
    <xf numFmtId="49" fontId="144" fillId="0" borderId="17">
      <alignment vertical="center"/>
    </xf>
    <xf numFmtId="0" fontId="145" fillId="0" borderId="0" applyNumberFormat="0" applyFill="0" applyBorder="0" applyAlignment="0" applyProtection="0"/>
    <xf numFmtId="167" fontId="39" fillId="0" borderId="0" applyFont="0" applyFill="0" applyBorder="0" applyAlignment="0" applyProtection="0"/>
    <xf numFmtId="0" fontId="146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49" fillId="0" borderId="0"/>
    <xf numFmtId="10" fontId="130" fillId="43" borderId="17" applyNumberFormat="0" applyBorder="0" applyAlignment="0" applyProtection="0"/>
    <xf numFmtId="0" fontId="148" fillId="15" borderId="23" applyNumberFormat="0" applyAlignment="0" applyProtection="0"/>
    <xf numFmtId="0" fontId="148" fillId="15" borderId="23" applyNumberFormat="0" applyAlignment="0" applyProtection="0"/>
    <xf numFmtId="0" fontId="149" fillId="12" borderId="23" applyNumberFormat="0" applyAlignment="0" applyProtection="0"/>
    <xf numFmtId="0" fontId="149" fillId="12" borderId="23" applyNumberFormat="0" applyAlignment="0" applyProtection="0"/>
    <xf numFmtId="0" fontId="150" fillId="0" borderId="0" applyBorder="0"/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4" fillId="0" borderId="18" applyNumberFormat="0" applyFont="0" applyFill="0" applyAlignment="0" applyProtection="0">
      <alignment horizontal="center"/>
    </xf>
    <xf numFmtId="0" fontId="155" fillId="0" borderId="18" applyNumberFormat="0" applyFont="0" applyFill="0" applyAlignment="0" applyProtection="0">
      <alignment horizontal="center"/>
    </xf>
    <xf numFmtId="0" fontId="28" fillId="0" borderId="0"/>
    <xf numFmtId="2" fontId="156" fillId="0" borderId="9" applyBorder="0"/>
    <xf numFmtId="49" fontId="157" fillId="0" borderId="17" applyNumberFormat="0" applyFont="0" applyFill="0" applyAlignment="0" applyProtection="0">
      <alignment horizontal="center" vertical="center" wrapText="1"/>
    </xf>
    <xf numFmtId="270" fontId="28" fillId="48" borderId="31">
      <alignment vertical="top" wrapText="1"/>
    </xf>
    <xf numFmtId="0" fontId="48" fillId="0" borderId="0"/>
    <xf numFmtId="0" fontId="48" fillId="0" borderId="0"/>
    <xf numFmtId="238" fontId="91" fillId="0" borderId="0" applyFill="0" applyBorder="0" applyAlignment="0"/>
    <xf numFmtId="234" fontId="91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158" fillId="0" borderId="36" applyNumberFormat="0" applyFill="0" applyAlignment="0" applyProtection="0"/>
    <xf numFmtId="0" fontId="159" fillId="0" borderId="37" applyNumberFormat="0" applyFill="0" applyAlignment="0" applyProtection="0"/>
    <xf numFmtId="240" fontId="130" fillId="0" borderId="24" applyFont="0"/>
    <xf numFmtId="3" fontId="34" fillId="0" borderId="38"/>
    <xf numFmtId="0" fontId="80" fillId="0" borderId="0" applyFont="0" applyFill="0" applyBorder="0" applyProtection="0">
      <alignment horizontal="center" vertical="center"/>
    </xf>
    <xf numFmtId="271" fontId="34" fillId="0" borderId="0" applyBorder="0">
      <alignment horizontal="left" vertical="center"/>
    </xf>
    <xf numFmtId="38" fontId="48" fillId="0" borderId="0" applyFont="0" applyFill="0" applyBorder="0" applyAlignment="0" applyProtection="0"/>
    <xf numFmtId="4" fontId="91" fillId="0" borderId="0" applyFont="0" applyFill="0" applyBorder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41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69" fillId="0" borderId="0"/>
    <xf numFmtId="0" fontId="160" fillId="0" borderId="35"/>
    <xf numFmtId="272" fontId="161" fillId="0" borderId="39"/>
    <xf numFmtId="273" fontId="76" fillId="0" borderId="39"/>
    <xf numFmtId="273" fontId="76" fillId="0" borderId="39"/>
    <xf numFmtId="274" fontId="48" fillId="0" borderId="0" applyFont="0" applyFill="0" applyBorder="0" applyAlignment="0" applyProtection="0"/>
    <xf numFmtId="275" fontId="48" fillId="0" borderId="0" applyFont="0" applyFill="0" applyBorder="0" applyAlignment="0" applyProtection="0"/>
    <xf numFmtId="276" fontId="45" fillId="0" borderId="0" applyFont="0" applyFill="0" applyBorder="0" applyAlignment="0" applyProtection="0"/>
    <xf numFmtId="277" fontId="45" fillId="0" borderId="0" applyFont="0" applyFill="0" applyBorder="0" applyAlignment="0" applyProtection="0"/>
    <xf numFmtId="0" fontId="45" fillId="0" borderId="0"/>
    <xf numFmtId="0" fontId="112" fillId="0" borderId="0" applyNumberFormat="0" applyFont="0" applyFill="0" applyAlignment="0"/>
    <xf numFmtId="0" fontId="112" fillId="0" borderId="0" applyNumberFormat="0" applyFont="0" applyFill="0" applyAlignment="0"/>
    <xf numFmtId="0" fontId="112" fillId="0" borderId="0" applyNumberFormat="0" applyFont="0" applyFill="0" applyAlignment="0"/>
    <xf numFmtId="4" fontId="162" fillId="0" borderId="18" applyBorder="0"/>
    <xf numFmtId="0" fontId="109" fillId="0" borderId="0">
      <alignment horizontal="justify" vertical="top"/>
    </xf>
    <xf numFmtId="0" fontId="163" fillId="15" borderId="0" applyNumberFormat="0" applyBorder="0" applyAlignment="0" applyProtection="0"/>
    <xf numFmtId="0" fontId="164" fillId="15" borderId="0" applyNumberFormat="0" applyBorder="0" applyAlignment="0" applyProtection="0"/>
    <xf numFmtId="0" fontId="52" fillId="0" borderId="17"/>
    <xf numFmtId="0" fontId="69" fillId="0" borderId="0"/>
    <xf numFmtId="0" fontId="104" fillId="0" borderId="0"/>
    <xf numFmtId="37" fontId="165" fillId="0" borderId="0"/>
    <xf numFmtId="0" fontId="166" fillId="0" borderId="17" applyNumberFormat="0" applyFont="0" applyFill="0" applyBorder="0" applyAlignment="0">
      <alignment horizontal="center"/>
    </xf>
    <xf numFmtId="3" fontId="14" fillId="0" borderId="11" applyFont="0" applyFill="0" applyBorder="0" applyAlignment="0" applyProtection="0">
      <alignment horizontal="right" vertical="center"/>
    </xf>
    <xf numFmtId="0" fontId="42" fillId="0" borderId="0"/>
    <xf numFmtId="278" fontId="167" fillId="0" borderId="0"/>
    <xf numFmtId="0" fontId="168" fillId="0" borderId="0"/>
    <xf numFmtId="279" fontId="169" fillId="0" borderId="0"/>
    <xf numFmtId="0" fontId="54" fillId="0" borderId="0"/>
    <xf numFmtId="0" fontId="34" fillId="0" borderId="0"/>
    <xf numFmtId="0" fontId="103" fillId="0" borderId="0"/>
    <xf numFmtId="0" fontId="170" fillId="0" borderId="0"/>
    <xf numFmtId="0" fontId="170" fillId="0" borderId="0"/>
    <xf numFmtId="0" fontId="34" fillId="0" borderId="0"/>
    <xf numFmtId="0" fontId="18" fillId="0" borderId="0">
      <protection locked="0"/>
    </xf>
    <xf numFmtId="0" fontId="28" fillId="0" borderId="0"/>
    <xf numFmtId="0" fontId="45" fillId="0" borderId="0"/>
    <xf numFmtId="0" fontId="60" fillId="0" borderId="0"/>
    <xf numFmtId="0" fontId="171" fillId="0" borderId="0"/>
    <xf numFmtId="0" fontId="28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3" fontId="14" fillId="0" borderId="11" applyFont="0" applyFill="0" applyBorder="0" applyAlignment="0" applyProtection="0">
      <alignment horizontal="right" vertical="center"/>
    </xf>
    <xf numFmtId="0" fontId="28" fillId="0" borderId="0"/>
    <xf numFmtId="280" fontId="14" fillId="0" borderId="17" applyFont="0" applyFill="0" applyBorder="0" applyAlignment="0" applyProtection="0">
      <alignment horizontal="right"/>
    </xf>
    <xf numFmtId="0" fontId="91" fillId="43" borderId="0"/>
    <xf numFmtId="0" fontId="116" fillId="0" borderId="0"/>
    <xf numFmtId="0" fontId="28" fillId="10" borderId="40" applyNumberFormat="0" applyFont="0" applyAlignment="0" applyProtection="0"/>
    <xf numFmtId="0" fontId="68" fillId="10" borderId="40" applyNumberFormat="0" applyFont="0" applyAlignment="0" applyProtection="0"/>
    <xf numFmtId="0" fontId="14" fillId="0" borderId="0"/>
    <xf numFmtId="43" fontId="55" fillId="0" borderId="0" applyFont="0" applyFill="0" applyBorder="0" applyAlignment="0" applyProtection="0"/>
    <xf numFmtId="41" fontId="55" fillId="0" borderId="0" applyFont="0" applyFill="0" applyBorder="0" applyAlignment="0" applyProtection="0"/>
    <xf numFmtId="0" fontId="173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4" fillId="0" borderId="0" applyFont="0" applyFill="0" applyBorder="0" applyAlignment="0" applyProtection="0"/>
    <xf numFmtId="0" fontId="69" fillId="0" borderId="0"/>
    <xf numFmtId="0" fontId="175" fillId="36" borderId="41" applyNumberFormat="0" applyAlignment="0" applyProtection="0"/>
    <xf numFmtId="0" fontId="176" fillId="37" borderId="41" applyNumberFormat="0" applyAlignment="0" applyProtection="0"/>
    <xf numFmtId="0" fontId="177" fillId="43" borderId="0"/>
    <xf numFmtId="41" fontId="34" fillId="0" borderId="0" applyFont="0" applyFill="0" applyBorder="0" applyAlignment="0" applyProtection="0"/>
    <xf numFmtId="14" fontId="81" fillId="0" borderId="0">
      <alignment horizontal="center" wrapText="1"/>
      <protection locked="0"/>
    </xf>
    <xf numFmtId="237" fontId="34" fillId="0" borderId="0" applyFont="0" applyFill="0" applyBorder="0" applyAlignment="0" applyProtection="0"/>
    <xf numFmtId="281" fontId="34" fillId="0" borderId="0" applyFont="0" applyFill="0" applyBorder="0" applyAlignment="0" applyProtection="0"/>
    <xf numFmtId="10" fontId="34" fillId="0" borderId="0" applyFont="0" applyFill="0" applyBorder="0" applyAlignment="0" applyProtection="0"/>
    <xf numFmtId="10" fontId="34" fillId="0" borderId="0" applyFont="0" applyFill="0" applyBorder="0" applyAlignment="0" applyProtection="0"/>
    <xf numFmtId="9" fontId="17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48" fillId="0" borderId="42" applyNumberFormat="0" applyBorder="0"/>
    <xf numFmtId="0" fontId="69" fillId="0" borderId="0"/>
    <xf numFmtId="238" fontId="91" fillId="0" borderId="0" applyFill="0" applyBorder="0" applyAlignment="0"/>
    <xf numFmtId="234" fontId="91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179" fillId="0" borderId="0"/>
    <xf numFmtId="0" fontId="48" fillId="0" borderId="0" applyNumberFormat="0" applyFont="0" applyFill="0" applyBorder="0" applyAlignment="0" applyProtection="0">
      <alignment horizontal="left"/>
    </xf>
    <xf numFmtId="0" fontId="180" fillId="0" borderId="35">
      <alignment horizontal="center"/>
    </xf>
    <xf numFmtId="0" fontId="34" fillId="0" borderId="0"/>
    <xf numFmtId="0" fontId="49" fillId="0" borderId="0"/>
    <xf numFmtId="0" fontId="181" fillId="49" borderId="0" applyNumberFormat="0" applyFont="0" applyBorder="0" applyAlignment="0">
      <alignment horizontal="center"/>
    </xf>
    <xf numFmtId="0" fontId="14" fillId="0" borderId="0">
      <alignment horizontal="center"/>
    </xf>
    <xf numFmtId="14" fontId="182" fillId="0" borderId="0" applyNumberFormat="0" applyFill="0" applyBorder="0" applyAlignment="0" applyProtection="0">
      <alignment horizontal="left"/>
    </xf>
    <xf numFmtId="0" fontId="15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49" fillId="0" borderId="0"/>
    <xf numFmtId="0" fontId="49" fillId="0" borderId="0"/>
    <xf numFmtId="167" fontId="39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7" fontId="39" fillId="0" borderId="0" applyFont="0" applyFill="0" applyBorder="0" applyAlignment="0" applyProtection="0"/>
    <xf numFmtId="3" fontId="39" fillId="0" borderId="43">
      <alignment horizontal="right" wrapText="1"/>
    </xf>
    <xf numFmtId="4" fontId="183" fillId="50" borderId="44" applyNumberFormat="0" applyProtection="0">
      <alignment vertical="center"/>
    </xf>
    <xf numFmtId="4" fontId="184" fillId="50" borderId="44" applyNumberFormat="0" applyProtection="0">
      <alignment vertical="center"/>
    </xf>
    <xf numFmtId="4" fontId="185" fillId="50" borderId="44" applyNumberFormat="0" applyProtection="0">
      <alignment horizontal="left" vertical="center" indent="1"/>
    </xf>
    <xf numFmtId="4" fontId="185" fillId="51" borderId="0" applyNumberFormat="0" applyProtection="0">
      <alignment horizontal="left" vertical="center" indent="1"/>
    </xf>
    <xf numFmtId="4" fontId="185" fillId="52" borderId="44" applyNumberFormat="0" applyProtection="0">
      <alignment horizontal="right" vertical="center"/>
    </xf>
    <xf numFmtId="4" fontId="185" fillId="53" borderId="44" applyNumberFormat="0" applyProtection="0">
      <alignment horizontal="right" vertical="center"/>
    </xf>
    <xf numFmtId="4" fontId="185" fillId="54" borderId="44" applyNumberFormat="0" applyProtection="0">
      <alignment horizontal="right" vertical="center"/>
    </xf>
    <xf numFmtId="4" fontId="185" fillId="55" borderId="44" applyNumberFormat="0" applyProtection="0">
      <alignment horizontal="right" vertical="center"/>
    </xf>
    <xf numFmtId="4" fontId="185" fillId="56" borderId="44" applyNumberFormat="0" applyProtection="0">
      <alignment horizontal="right" vertical="center"/>
    </xf>
    <xf numFmtId="4" fontId="185" fillId="57" borderId="44" applyNumberFormat="0" applyProtection="0">
      <alignment horizontal="right" vertical="center"/>
    </xf>
    <xf numFmtId="4" fontId="185" fillId="58" borderId="44" applyNumberFormat="0" applyProtection="0">
      <alignment horizontal="right" vertical="center"/>
    </xf>
    <xf numFmtId="4" fontId="185" fillId="59" borderId="44" applyNumberFormat="0" applyProtection="0">
      <alignment horizontal="right" vertical="center"/>
    </xf>
    <xf numFmtId="4" fontId="185" fillId="60" borderId="44" applyNumberFormat="0" applyProtection="0">
      <alignment horizontal="right" vertical="center"/>
    </xf>
    <xf numFmtId="4" fontId="183" fillId="61" borderId="45" applyNumberFormat="0" applyProtection="0">
      <alignment horizontal="left" vertical="center" indent="1"/>
    </xf>
    <xf numFmtId="4" fontId="183" fillId="46" borderId="0" applyNumberFormat="0" applyProtection="0">
      <alignment horizontal="left" vertical="center" indent="1"/>
    </xf>
    <xf numFmtId="4" fontId="183" fillId="51" borderId="0" applyNumberFormat="0" applyProtection="0">
      <alignment horizontal="left" vertical="center" indent="1"/>
    </xf>
    <xf numFmtId="4" fontId="185" fillId="46" borderId="44" applyNumberFormat="0" applyProtection="0">
      <alignment horizontal="right" vertical="center"/>
    </xf>
    <xf numFmtId="4" fontId="111" fillId="46" borderId="0" applyNumberFormat="0" applyProtection="0">
      <alignment horizontal="left" vertical="center" indent="1"/>
    </xf>
    <xf numFmtId="4" fontId="111" fillId="51" borderId="0" applyNumberFormat="0" applyProtection="0">
      <alignment horizontal="left" vertical="center" indent="1"/>
    </xf>
    <xf numFmtId="4" fontId="185" fillId="44" borderId="44" applyNumberFormat="0" applyProtection="0">
      <alignment vertical="center"/>
    </xf>
    <xf numFmtId="4" fontId="186" fillId="44" borderId="44" applyNumberFormat="0" applyProtection="0">
      <alignment vertical="center"/>
    </xf>
    <xf numFmtId="4" fontId="183" fillId="46" borderId="46" applyNumberFormat="0" applyProtection="0">
      <alignment horizontal="left" vertical="center" indent="1"/>
    </xf>
    <xf numFmtId="4" fontId="185" fillId="44" borderId="44" applyNumberFormat="0" applyProtection="0">
      <alignment horizontal="right" vertical="center"/>
    </xf>
    <xf numFmtId="4" fontId="186" fillId="44" borderId="44" applyNumberFormat="0" applyProtection="0">
      <alignment horizontal="right" vertical="center"/>
    </xf>
    <xf numFmtId="4" fontId="183" fillId="46" borderId="44" applyNumberFormat="0" applyProtection="0">
      <alignment horizontal="left" vertical="center" indent="1"/>
    </xf>
    <xf numFmtId="4" fontId="187" fillId="47" borderId="46" applyNumberFormat="0" applyProtection="0">
      <alignment horizontal="left" vertical="center" indent="1"/>
    </xf>
    <xf numFmtId="4" fontId="188" fillId="44" borderId="44" applyNumberFormat="0" applyProtection="0">
      <alignment horizontal="right" vertical="center"/>
    </xf>
    <xf numFmtId="0" fontId="49" fillId="0" borderId="0">
      <alignment vertical="center"/>
    </xf>
    <xf numFmtId="0" fontId="181" fillId="1" borderId="15" applyNumberFormat="0" applyFont="0" applyAlignment="0">
      <alignment horizontal="center"/>
    </xf>
    <xf numFmtId="0" fontId="189" fillId="0" borderId="0" applyNumberFormat="0" applyFill="0" applyBorder="0" applyAlignment="0" applyProtection="0"/>
    <xf numFmtId="0" fontId="190" fillId="0" borderId="0" applyNumberFormat="0" applyFill="0" applyBorder="0" applyAlignment="0" applyProtection="0">
      <alignment vertical="top"/>
      <protection locked="0"/>
    </xf>
    <xf numFmtId="0" fontId="191" fillId="0" borderId="0" applyNumberFormat="0" applyFill="0" applyBorder="0" applyAlignment="0">
      <alignment horizontal="center"/>
    </xf>
    <xf numFmtId="0" fontId="48" fillId="0" borderId="0"/>
    <xf numFmtId="176" fontId="192" fillId="0" borderId="0" applyNumberFormat="0" applyBorder="0" applyAlignment="0">
      <alignment horizontal="centerContinuous"/>
    </xf>
    <xf numFmtId="0" fontId="28" fillId="0" borderId="10">
      <alignment horizontal="center"/>
    </xf>
    <xf numFmtId="0" fontId="14" fillId="0" borderId="0" applyNumberFormat="0" applyFill="0" applyBorder="0" applyAlignment="0" applyProtection="0"/>
    <xf numFmtId="0" fontId="48" fillId="0" borderId="0"/>
    <xf numFmtId="0" fontId="14" fillId="0" borderId="0" applyNumberForma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7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11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4" fillId="0" borderId="47" applyNumberFormat="0" applyFont="0" applyFill="0" applyAlignment="0" applyProtection="0"/>
    <xf numFmtId="0" fontId="14" fillId="0" borderId="0"/>
    <xf numFmtId="208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211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4" fillId="0" borderId="47" applyNumberFormat="0" applyFont="0" applyFill="0" applyAlignment="0" applyProtection="0"/>
    <xf numFmtId="0" fontId="14" fillId="0" borderId="0"/>
    <xf numFmtId="0" fontId="193" fillId="0" borderId="0"/>
    <xf numFmtId="0" fontId="160" fillId="0" borderId="0"/>
    <xf numFmtId="40" fontId="194" fillId="0" borderId="0" applyBorder="0">
      <alignment horizontal="right"/>
    </xf>
    <xf numFmtId="0" fontId="195" fillId="0" borderId="0"/>
    <xf numFmtId="282" fontId="52" fillId="0" borderId="14">
      <alignment horizontal="right" vertical="center"/>
    </xf>
    <xf numFmtId="283" fontId="28" fillId="0" borderId="14">
      <alignment horizontal="right" vertical="center"/>
    </xf>
    <xf numFmtId="284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5" fontId="52" fillId="0" borderId="14">
      <alignment horizontal="right" vertical="center"/>
    </xf>
    <xf numFmtId="245" fontId="76" fillId="0" borderId="14">
      <alignment horizontal="right" vertical="center"/>
    </xf>
    <xf numFmtId="286" fontId="76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76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76" fontId="28" fillId="0" borderId="14">
      <alignment horizontal="right" vertical="center"/>
    </xf>
    <xf numFmtId="276" fontId="28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8" fontId="39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9" fontId="52" fillId="0" borderId="14">
      <alignment horizontal="right" vertical="center"/>
    </xf>
    <xf numFmtId="283" fontId="28" fillId="0" borderId="14">
      <alignment horizontal="right" vertical="center"/>
    </xf>
    <xf numFmtId="245" fontId="76" fillId="0" borderId="14">
      <alignment horizontal="right" vertical="center"/>
    </xf>
    <xf numFmtId="290" fontId="45" fillId="0" borderId="14">
      <alignment horizontal="right" vertical="center"/>
    </xf>
    <xf numFmtId="291" fontId="196" fillId="0" borderId="14">
      <alignment horizontal="right" vertical="center"/>
    </xf>
    <xf numFmtId="291" fontId="196" fillId="0" borderId="14">
      <alignment horizontal="right" vertical="center"/>
    </xf>
    <xf numFmtId="286" fontId="76" fillId="0" borderId="14">
      <alignment horizontal="right" vertical="center"/>
    </xf>
    <xf numFmtId="292" fontId="14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6" fontId="76" fillId="0" borderId="14">
      <alignment horizontal="right" vertical="center"/>
    </xf>
    <xf numFmtId="293" fontId="196" fillId="0" borderId="14">
      <alignment horizontal="right" vertical="center"/>
    </xf>
    <xf numFmtId="293" fontId="196" fillId="0" borderId="14">
      <alignment horizontal="right" vertical="center"/>
    </xf>
    <xf numFmtId="245" fontId="76" fillId="0" borderId="14">
      <alignment horizontal="right" vertical="center"/>
    </xf>
    <xf numFmtId="245" fontId="76" fillId="0" borderId="14">
      <alignment horizontal="right" vertical="center"/>
    </xf>
    <xf numFmtId="286" fontId="76" fillId="0" borderId="14">
      <alignment horizontal="right" vertical="center"/>
    </xf>
    <xf numFmtId="294" fontId="52" fillId="0" borderId="14">
      <alignment horizontal="right" vertical="center"/>
    </xf>
    <xf numFmtId="295" fontId="28" fillId="0" borderId="14">
      <alignment horizontal="right" vertical="center"/>
    </xf>
    <xf numFmtId="286" fontId="76" fillId="0" borderId="14">
      <alignment horizontal="right" vertical="center"/>
    </xf>
    <xf numFmtId="292" fontId="14" fillId="0" borderId="14">
      <alignment horizontal="right" vertical="center"/>
    </xf>
    <xf numFmtId="292" fontId="14" fillId="0" borderId="14">
      <alignment horizontal="right" vertical="center"/>
    </xf>
    <xf numFmtId="286" fontId="76" fillId="0" borderId="14">
      <alignment horizontal="right" vertical="center"/>
    </xf>
    <xf numFmtId="296" fontId="196" fillId="0" borderId="14">
      <alignment horizontal="right" vertical="center"/>
    </xf>
    <xf numFmtId="296" fontId="196" fillId="0" borderId="14">
      <alignment horizontal="right" vertical="center"/>
    </xf>
    <xf numFmtId="286" fontId="76" fillId="0" borderId="14">
      <alignment horizontal="right" vertical="center"/>
    </xf>
    <xf numFmtId="297" fontId="196" fillId="0" borderId="14">
      <alignment horizontal="right" vertical="center"/>
    </xf>
    <xf numFmtId="291" fontId="196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96" fontId="196" fillId="0" borderId="14">
      <alignment horizontal="right" vertical="center"/>
    </xf>
    <xf numFmtId="298" fontId="45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99" fontId="197" fillId="5" borderId="48" applyFont="0" applyFill="0" applyBorder="0"/>
    <xf numFmtId="299" fontId="197" fillId="5" borderId="48" applyFont="0" applyFill="0" applyBorder="0"/>
    <xf numFmtId="289" fontId="52" fillId="0" borderId="14">
      <alignment horizontal="right" vertical="center"/>
    </xf>
    <xf numFmtId="298" fontId="45" fillId="0" borderId="14">
      <alignment horizontal="right" vertical="center"/>
    </xf>
    <xf numFmtId="300" fontId="34" fillId="0" borderId="14">
      <alignment horizontal="right" vertical="center"/>
    </xf>
    <xf numFmtId="300" fontId="34" fillId="0" borderId="14">
      <alignment horizontal="right" vertical="center"/>
    </xf>
    <xf numFmtId="282" fontId="52" fillId="0" borderId="14">
      <alignment horizontal="right" vertical="center"/>
    </xf>
    <xf numFmtId="287" fontId="100" fillId="0" borderId="14">
      <alignment horizontal="right" vertical="center"/>
    </xf>
    <xf numFmtId="245" fontId="76" fillId="0" borderId="14">
      <alignment horizontal="right" vertical="center"/>
    </xf>
    <xf numFmtId="245" fontId="76" fillId="0" borderId="14">
      <alignment horizontal="right" vertical="center"/>
    </xf>
    <xf numFmtId="287" fontId="100" fillId="0" borderId="14">
      <alignment horizontal="right" vertical="center"/>
    </xf>
    <xf numFmtId="245" fontId="76" fillId="0" borderId="14">
      <alignment horizontal="right" vertical="center"/>
    </xf>
    <xf numFmtId="287" fontId="100" fillId="0" borderId="14">
      <alignment horizontal="right" vertical="center"/>
    </xf>
    <xf numFmtId="300" fontId="34" fillId="0" borderId="14">
      <alignment horizontal="right" vertical="center"/>
    </xf>
    <xf numFmtId="287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99" fontId="197" fillId="5" borderId="48" applyFont="0" applyFill="0" applyBorder="0"/>
    <xf numFmtId="299" fontId="197" fillId="5" borderId="48" applyFont="0" applyFill="0" applyBorder="0"/>
    <xf numFmtId="245" fontId="76" fillId="0" borderId="14">
      <alignment horizontal="right" vertical="center"/>
    </xf>
    <xf numFmtId="245" fontId="76" fillId="0" borderId="14">
      <alignment horizontal="right" vertical="center"/>
    </xf>
    <xf numFmtId="301" fontId="28" fillId="0" borderId="14">
      <alignment horizontal="right" vertical="center"/>
    </xf>
    <xf numFmtId="276" fontId="28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45" fontId="76" fillId="0" borderId="14">
      <alignment horizontal="right" vertical="center"/>
    </xf>
    <xf numFmtId="286" fontId="76" fillId="0" borderId="14">
      <alignment horizontal="right" vertical="center"/>
    </xf>
    <xf numFmtId="283" fontId="28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30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302" fontId="52" fillId="0" borderId="14">
      <alignment horizontal="right" vertical="center"/>
    </xf>
    <xf numFmtId="303" fontId="28" fillId="0" borderId="14">
      <alignment horizontal="right" vertical="center"/>
    </xf>
    <xf numFmtId="289" fontId="52" fillId="0" borderId="14">
      <alignment horizontal="right" vertical="center"/>
    </xf>
    <xf numFmtId="41" fontId="100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304" fontId="39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305" fontId="28" fillId="0" borderId="14">
      <alignment horizontal="right" vertical="center"/>
    </xf>
    <xf numFmtId="286" fontId="76" fillId="0" borderId="14">
      <alignment horizontal="right" vertical="center"/>
    </xf>
    <xf numFmtId="245" fontId="76" fillId="0" borderId="14">
      <alignment horizontal="right" vertical="center"/>
    </xf>
    <xf numFmtId="306" fontId="76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307" fontId="28" fillId="0" borderId="14">
      <alignment horizontal="right" vertical="center"/>
    </xf>
    <xf numFmtId="282" fontId="52" fillId="0" borderId="14">
      <alignment horizontal="right" vertical="center"/>
    </xf>
    <xf numFmtId="308" fontId="198" fillId="0" borderId="14">
      <alignment horizontal="right" vertical="center"/>
    </xf>
    <xf numFmtId="287" fontId="100" fillId="0" borderId="14">
      <alignment horizontal="right" vertical="center"/>
    </xf>
    <xf numFmtId="30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41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8" fontId="39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288" fontId="39" fillId="0" borderId="14">
      <alignment horizontal="right" vertical="center"/>
    </xf>
    <xf numFmtId="308" fontId="198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97" fontId="196" fillId="0" borderId="14">
      <alignment horizontal="right" vertical="center"/>
    </xf>
    <xf numFmtId="295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92" fontId="14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45" fontId="76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6" fontId="76" fillId="0" borderId="14">
      <alignment horizontal="right" vertical="center"/>
    </xf>
    <xf numFmtId="286" fontId="76" fillId="0" borderId="14">
      <alignment horizontal="right" vertical="center"/>
    </xf>
    <xf numFmtId="287" fontId="100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309" fontId="14" fillId="0" borderId="14">
      <alignment horizontal="right" vertical="center"/>
    </xf>
    <xf numFmtId="245" fontId="76" fillId="0" borderId="14">
      <alignment horizontal="right" vertical="center"/>
    </xf>
    <xf numFmtId="41" fontId="100" fillId="0" borderId="14">
      <alignment horizontal="right" vertical="center"/>
    </xf>
    <xf numFmtId="307" fontId="28" fillId="0" borderId="14">
      <alignment horizontal="right" vertical="center"/>
    </xf>
    <xf numFmtId="307" fontId="28" fillId="0" borderId="14">
      <alignment horizontal="right" vertical="center"/>
    </xf>
    <xf numFmtId="282" fontId="52" fillId="0" borderId="14">
      <alignment horizontal="right" vertical="center"/>
    </xf>
    <xf numFmtId="287" fontId="100" fillId="0" borderId="14">
      <alignment horizontal="right" vertical="center"/>
    </xf>
    <xf numFmtId="240" fontId="109" fillId="0" borderId="19">
      <protection hidden="1"/>
    </xf>
    <xf numFmtId="49" fontId="111" fillId="0" borderId="0" applyFill="0" applyBorder="0" applyAlignment="0"/>
    <xf numFmtId="310" fontId="34" fillId="0" borderId="0" applyFill="0" applyBorder="0" applyAlignment="0"/>
    <xf numFmtId="311" fontId="34" fillId="0" borderId="0" applyFill="0" applyBorder="0" applyAlignment="0"/>
    <xf numFmtId="185" fontId="52" fillId="0" borderId="14">
      <alignment horizontal="center"/>
    </xf>
    <xf numFmtId="183" fontId="28" fillId="0" borderId="14">
      <alignment horizontal="center"/>
    </xf>
    <xf numFmtId="312" fontId="76" fillId="0" borderId="14">
      <alignment horizontal="center"/>
    </xf>
    <xf numFmtId="0" fontId="46" fillId="0" borderId="0">
      <alignment vertical="center" wrapText="1"/>
      <protection locked="0"/>
    </xf>
    <xf numFmtId="0" fontId="47" fillId="0" borderId="49"/>
    <xf numFmtId="0" fontId="5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00" fillId="0" borderId="18" applyNumberFormat="0" applyBorder="0" applyAlignment="0"/>
    <xf numFmtId="0" fontId="196" fillId="0" borderId="39" applyNumberFormat="0" applyBorder="0" applyAlignment="0">
      <alignment horizontal="center"/>
    </xf>
    <xf numFmtId="3" fontId="199" fillId="0" borderId="0" applyNumberFormat="0" applyFill="0" applyBorder="0" applyAlignment="0" applyProtection="0">
      <alignment horizontal="center" wrapText="1"/>
    </xf>
    <xf numFmtId="0" fontId="200" fillId="0" borderId="9" applyBorder="0" applyAlignment="0">
      <alignment horizontal="center" vertical="center"/>
    </xf>
    <xf numFmtId="0" fontId="201" fillId="0" borderId="0" applyNumberFormat="0" applyFill="0" applyBorder="0" applyAlignment="0" applyProtection="0">
      <alignment horizontal="centerContinuous"/>
    </xf>
    <xf numFmtId="0" fontId="131" fillId="0" borderId="50" applyNumberFormat="0" applyFill="0" applyBorder="0" applyAlignment="0" applyProtection="0">
      <alignment horizontal="center" vertical="center" wrapText="1"/>
    </xf>
    <xf numFmtId="0" fontId="189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3" fillId="0" borderId="0" applyNumberFormat="0" applyBorder="0" applyProtection="0">
      <alignment horizontal="center" vertical="center"/>
    </xf>
    <xf numFmtId="0" fontId="204" fillId="0" borderId="0" applyNumberFormat="0" applyProtection="0">
      <alignment horizontal="center" vertical="center"/>
    </xf>
    <xf numFmtId="0" fontId="205" fillId="0" borderId="0" applyNumberFormat="0" applyProtection="0">
      <alignment horizontal="center" vertical="center"/>
    </xf>
    <xf numFmtId="0" fontId="206" fillId="0" borderId="51" applyNumberFormat="0" applyFill="0" applyAlignment="0" applyProtection="0"/>
    <xf numFmtId="0" fontId="205" fillId="0" borderId="52" applyNumberFormat="0" applyBorder="0" applyAlignment="0">
      <alignment vertical="center"/>
    </xf>
    <xf numFmtId="0" fontId="34" fillId="0" borderId="47" applyNumberFormat="0" applyFont="0" applyFill="0" applyAlignment="0" applyProtection="0"/>
    <xf numFmtId="0" fontId="34" fillId="0" borderId="47" applyNumberFormat="0" applyFont="0" applyFill="0" applyAlignment="0" applyProtection="0"/>
    <xf numFmtId="0" fontId="117" fillId="0" borderId="51" applyNumberFormat="0" applyFill="0" applyAlignment="0" applyProtection="0"/>
    <xf numFmtId="0" fontId="161" fillId="0" borderId="53" applyNumberFormat="0" applyAlignment="0">
      <alignment horizontal="center"/>
    </xf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13" fontId="48" fillId="0" borderId="0" applyFont="0" applyFill="0" applyBorder="0" applyAlignment="0" applyProtection="0"/>
    <xf numFmtId="314" fontId="91" fillId="0" borderId="0" applyFont="0" applyFill="0" applyBorder="0" applyAlignment="0" applyProtection="0"/>
    <xf numFmtId="0" fontId="28" fillId="0" borderId="17"/>
    <xf numFmtId="315" fontId="52" fillId="0" borderId="0"/>
    <xf numFmtId="316" fontId="28" fillId="0" borderId="0"/>
    <xf numFmtId="199" fontId="76" fillId="0" borderId="0"/>
    <xf numFmtId="317" fontId="52" fillId="0" borderId="17"/>
    <xf numFmtId="318" fontId="28" fillId="0" borderId="17"/>
    <xf numFmtId="226" fontId="76" fillId="0" borderId="17"/>
    <xf numFmtId="3" fontId="28" fillId="52" borderId="31">
      <alignment horizontal="right" vertical="top" wrapText="1"/>
    </xf>
    <xf numFmtId="0" fontId="207" fillId="0" borderId="0"/>
    <xf numFmtId="3" fontId="52" fillId="0" borderId="0" applyNumberFormat="0" applyBorder="0" applyAlignment="0" applyProtection="0">
      <alignment horizontal="centerContinuous"/>
      <protection locked="0"/>
    </xf>
    <xf numFmtId="3" fontId="58" fillId="0" borderId="0">
      <protection locked="0"/>
    </xf>
    <xf numFmtId="0" fontId="207" fillId="0" borderId="0"/>
    <xf numFmtId="0" fontId="208" fillId="0" borderId="54" applyFill="0" applyBorder="0" applyAlignment="0">
      <alignment horizontal="center"/>
    </xf>
    <xf numFmtId="164" fontId="209" fillId="62" borderId="9">
      <alignment vertical="top"/>
    </xf>
    <xf numFmtId="0" fontId="210" fillId="63" borderId="17">
      <alignment horizontal="left" vertical="center"/>
    </xf>
    <xf numFmtId="165" fontId="211" fillId="64" borderId="9"/>
    <xf numFmtId="319" fontId="87" fillId="0" borderId="9">
      <alignment horizontal="left" vertical="top"/>
    </xf>
    <xf numFmtId="0" fontId="212" fillId="65" borderId="0">
      <alignment horizontal="left" vertical="center"/>
    </xf>
    <xf numFmtId="319" fontId="14" fillId="0" borderId="10">
      <alignment horizontal="left" vertical="top"/>
    </xf>
    <xf numFmtId="0" fontId="213" fillId="0" borderId="10">
      <alignment horizontal="left" vertical="center"/>
    </xf>
    <xf numFmtId="0" fontId="34" fillId="0" borderId="0"/>
    <xf numFmtId="320" fontId="34" fillId="0" borderId="0" applyFont="0" applyFill="0" applyBorder="0" applyAlignment="0" applyProtection="0"/>
    <xf numFmtId="321" fontId="34" fillId="0" borderId="0" applyFont="0" applyFill="0" applyBorder="0" applyAlignment="0" applyProtection="0"/>
    <xf numFmtId="166" fontId="116" fillId="0" borderId="0" applyFont="0" applyFill="0" applyBorder="0" applyAlignment="0" applyProtection="0"/>
    <xf numFmtId="168" fontId="116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3" fontId="215" fillId="0" borderId="0" applyNumberFormat="0" applyFill="0" applyBorder="0" applyAlignment="0">
      <alignment horizontal="centerContinuous" vertical="center"/>
    </xf>
    <xf numFmtId="0" fontId="216" fillId="0" borderId="18"/>
    <xf numFmtId="0" fontId="216" fillId="0" borderId="18"/>
    <xf numFmtId="0" fontId="217" fillId="0" borderId="55" applyNumberFormat="0" applyFont="0" applyAlignment="0">
      <alignment horizontal="center"/>
    </xf>
    <xf numFmtId="0" fontId="218" fillId="0" borderId="0" applyNumberFormat="0" applyFill="0" applyBorder="0" applyAlignment="0" applyProtection="0"/>
    <xf numFmtId="0" fontId="28" fillId="0" borderId="0"/>
    <xf numFmtId="166" fontId="219" fillId="0" borderId="0" applyFont="0" applyFill="0" applyBorder="0" applyAlignment="0" applyProtection="0"/>
    <xf numFmtId="168" fontId="219" fillId="0" borderId="0" applyFont="0" applyFill="0" applyBorder="0" applyAlignment="0" applyProtection="0"/>
    <xf numFmtId="0" fontId="219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49" fillId="0" borderId="0">
      <alignment vertical="center"/>
    </xf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20" fillId="0" borderId="0"/>
    <xf numFmtId="322" fontId="57" fillId="0" borderId="0" applyFont="0" applyFill="0" applyBorder="0" applyAlignment="0" applyProtection="0"/>
    <xf numFmtId="323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225" fontId="54" fillId="0" borderId="0" applyFont="0" applyFill="0" applyBorder="0" applyAlignment="0" applyProtection="0"/>
    <xf numFmtId="231" fontId="54" fillId="0" borderId="0" applyFont="0" applyFill="0" applyBorder="0" applyAlignment="0" applyProtection="0"/>
    <xf numFmtId="0" fontId="54" fillId="0" borderId="0"/>
    <xf numFmtId="0" fontId="112" fillId="0" borderId="0"/>
    <xf numFmtId="4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34" fillId="0" borderId="0"/>
    <xf numFmtId="194" fontId="34" fillId="0" borderId="0" applyFont="0" applyFill="0" applyBorder="0" applyAlignment="0" applyProtection="0"/>
    <xf numFmtId="38" fontId="221" fillId="0" borderId="0" applyFont="0" applyFill="0" applyBorder="0" applyAlignment="0" applyProtection="0"/>
    <xf numFmtId="0" fontId="34" fillId="0" borderId="0"/>
    <xf numFmtId="177" fontId="50" fillId="0" borderId="0" applyFont="0" applyFill="0" applyBorder="0" applyAlignment="0" applyProtection="0"/>
    <xf numFmtId="165" fontId="41" fillId="0" borderId="0" applyFont="0" applyFill="0" applyBorder="0" applyAlignment="0" applyProtection="0"/>
    <xf numFmtId="324" fontId="50" fillId="0" borderId="0" applyFont="0" applyFill="0" applyBorder="0" applyAlignment="0" applyProtection="0"/>
    <xf numFmtId="325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269" fontId="221" fillId="0" borderId="14">
      <alignment horizontal="center"/>
    </xf>
    <xf numFmtId="0" fontId="28" fillId="0" borderId="0"/>
    <xf numFmtId="169" fontId="14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2" fontId="2" fillId="0" borderId="2" xfId="0" applyNumberFormat="1" applyFont="1" applyBorder="1" applyAlignment="1">
      <alignment vertical="center"/>
    </xf>
    <xf numFmtId="172" fontId="4" fillId="0" borderId="1" xfId="0" applyNumberFormat="1" applyFont="1" applyBorder="1" applyAlignment="1">
      <alignment vertical="center"/>
    </xf>
    <xf numFmtId="174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175" fontId="2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 wrapText="1"/>
      <protection locked="0"/>
    </xf>
    <xf numFmtId="173" fontId="2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0" fillId="0" borderId="0" xfId="1" applyAlignment="1">
      <alignment vertical="center"/>
      <protection locked="0"/>
    </xf>
    <xf numFmtId="0" fontId="10" fillId="0" borderId="0" xfId="1" applyAlignment="1">
      <alignment horizontal="center" vertical="center"/>
      <protection locked="0"/>
    </xf>
    <xf numFmtId="0" fontId="15" fillId="0" borderId="12" xfId="2" applyFont="1" applyBorder="1" applyAlignment="1">
      <alignment vertical="center"/>
    </xf>
    <xf numFmtId="0" fontId="15" fillId="0" borderId="12" xfId="2" applyFont="1" applyBorder="1" applyAlignment="1">
      <alignment horizontal="center" vertical="center"/>
    </xf>
    <xf numFmtId="3" fontId="15" fillId="0" borderId="12" xfId="2" applyNumberFormat="1" applyFont="1" applyBorder="1" applyAlignment="1">
      <alignment vertical="center"/>
    </xf>
    <xf numFmtId="3" fontId="15" fillId="0" borderId="13" xfId="2" applyNumberFormat="1" applyFont="1" applyBorder="1" applyAlignment="1">
      <alignment vertical="center"/>
    </xf>
    <xf numFmtId="3" fontId="15" fillId="0" borderId="12" xfId="2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176" fontId="3" fillId="0" borderId="0" xfId="5" applyNumberFormat="1" applyFont="1" applyAlignment="1">
      <alignment vertical="center"/>
    </xf>
    <xf numFmtId="176" fontId="5" fillId="0" borderId="0" xfId="5" applyNumberFormat="1" applyFont="1" applyAlignment="1">
      <alignment vertical="center"/>
    </xf>
    <xf numFmtId="176" fontId="2" fillId="0" borderId="0" xfId="5" applyNumberFormat="1" applyFont="1" applyAlignment="1">
      <alignment vertical="center"/>
    </xf>
    <xf numFmtId="176" fontId="4" fillId="0" borderId="0" xfId="5" applyNumberFormat="1" applyFont="1" applyAlignment="1">
      <alignment horizontal="center" vertical="center"/>
    </xf>
    <xf numFmtId="176" fontId="4" fillId="0" borderId="0" xfId="5" applyNumberFormat="1" applyFont="1" applyAlignment="1">
      <alignment vertical="center"/>
    </xf>
    <xf numFmtId="176" fontId="19" fillId="0" borderId="0" xfId="5" applyNumberFormat="1" applyFont="1" applyAlignment="1">
      <alignment vertical="center"/>
    </xf>
    <xf numFmtId="176" fontId="1" fillId="0" borderId="0" xfId="5" applyNumberFormat="1" applyFont="1" applyAlignment="1">
      <alignment vertical="center"/>
    </xf>
    <xf numFmtId="176" fontId="4" fillId="0" borderId="0" xfId="5" applyNumberFormat="1" applyFont="1" applyFill="1" applyAlignment="1">
      <alignment vertical="center"/>
    </xf>
    <xf numFmtId="176" fontId="2" fillId="0" borderId="0" xfId="5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1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15" xfId="0" applyFont="1" applyBorder="1" applyAlignment="1">
      <alignment horizontal="center" vertical="center"/>
    </xf>
    <xf numFmtId="172" fontId="26" fillId="0" borderId="17" xfId="0" applyNumberFormat="1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15" fillId="0" borderId="0" xfId="2" applyFont="1" applyAlignment="1">
      <alignment vertical="center"/>
    </xf>
    <xf numFmtId="49" fontId="9" fillId="0" borderId="56" xfId="1" applyNumberFormat="1" applyFont="1" applyBorder="1" applyAlignment="1">
      <alignment horizontal="center" vertical="center" wrapText="1"/>
      <protection locked="0"/>
    </xf>
    <xf numFmtId="49" fontId="9" fillId="0" borderId="16" xfId="1" applyNumberFormat="1" applyFont="1" applyBorder="1" applyAlignment="1">
      <alignment horizontal="center" vertical="center" wrapText="1"/>
      <protection locked="0"/>
    </xf>
    <xf numFmtId="3" fontId="15" fillId="0" borderId="58" xfId="2" applyNumberFormat="1" applyFont="1" applyBorder="1" applyAlignment="1">
      <alignment vertical="center"/>
    </xf>
    <xf numFmtId="0" fontId="9" fillId="0" borderId="9" xfId="1" applyFont="1" applyBorder="1" applyAlignment="1">
      <alignment horizontal="center" vertical="center"/>
      <protection locked="0"/>
    </xf>
    <xf numFmtId="3" fontId="223" fillId="0" borderId="9" xfId="2" applyNumberFormat="1" applyFont="1" applyBorder="1" applyAlignment="1">
      <alignment vertical="center"/>
    </xf>
    <xf numFmtId="49" fontId="9" fillId="0" borderId="9" xfId="1" applyNumberFormat="1" applyFont="1" applyBorder="1" applyAlignment="1">
      <alignment vertical="center" wrapText="1"/>
      <protection locked="0"/>
    </xf>
    <xf numFmtId="172" fontId="25" fillId="0" borderId="0" xfId="0" applyNumberFormat="1" applyFont="1" applyAlignment="1">
      <alignment vertical="center"/>
    </xf>
    <xf numFmtId="3" fontId="15" fillId="0" borderId="0" xfId="2" applyNumberFormat="1" applyFont="1" applyAlignment="1">
      <alignment vertical="center"/>
    </xf>
    <xf numFmtId="0" fontId="225" fillId="0" borderId="1" xfId="0" applyFont="1" applyBorder="1" applyAlignment="1">
      <alignment horizontal="center" vertical="center"/>
    </xf>
    <xf numFmtId="0" fontId="225" fillId="0" borderId="1" xfId="0" applyFont="1" applyBorder="1" applyAlignment="1">
      <alignment vertical="center"/>
    </xf>
    <xf numFmtId="172" fontId="225" fillId="0" borderId="1" xfId="0" applyNumberFormat="1" applyFont="1" applyBorder="1" applyAlignment="1">
      <alignment vertical="center"/>
    </xf>
    <xf numFmtId="0" fontId="226" fillId="0" borderId="0" xfId="0" applyFont="1" applyAlignment="1">
      <alignment horizontal="center" vertical="center"/>
    </xf>
    <xf numFmtId="0" fontId="226" fillId="0" borderId="0" xfId="0" applyFont="1" applyAlignment="1">
      <alignment vertical="center"/>
    </xf>
    <xf numFmtId="0" fontId="225" fillId="0" borderId="0" xfId="0" applyFont="1" applyAlignment="1">
      <alignment vertical="center"/>
    </xf>
    <xf numFmtId="0" fontId="226" fillId="0" borderId="0" xfId="0" applyFont="1" applyAlignment="1">
      <alignment vertical="center" wrapText="1"/>
    </xf>
    <xf numFmtId="0" fontId="26" fillId="0" borderId="39" xfId="0" applyFont="1" applyBorder="1" applyAlignment="1">
      <alignment horizontal="center" vertical="center"/>
    </xf>
    <xf numFmtId="0" fontId="26" fillId="0" borderId="39" xfId="0" applyFont="1" applyBorder="1" applyAlignment="1">
      <alignment vertical="center" wrapText="1"/>
    </xf>
    <xf numFmtId="0" fontId="26" fillId="0" borderId="39" xfId="0" applyFont="1" applyBorder="1" applyAlignment="1">
      <alignment horizontal="center" vertical="center" wrapText="1"/>
    </xf>
    <xf numFmtId="172" fontId="26" fillId="0" borderId="39" xfId="0" applyNumberFormat="1" applyFont="1" applyBorder="1" applyAlignment="1">
      <alignment vertical="center"/>
    </xf>
    <xf numFmtId="0" fontId="226" fillId="0" borderId="61" xfId="0" applyFont="1" applyBorder="1" applyAlignment="1">
      <alignment horizontal="center" vertical="center"/>
    </xf>
    <xf numFmtId="0" fontId="226" fillId="0" borderId="61" xfId="0" applyFont="1" applyBorder="1" applyAlignment="1">
      <alignment vertical="center"/>
    </xf>
    <xf numFmtId="0" fontId="9" fillId="0" borderId="62" xfId="0" applyFont="1" applyBorder="1" applyAlignment="1" applyProtection="1">
      <alignment horizontal="center" vertical="center" wrapText="1"/>
      <protection locked="0"/>
    </xf>
    <xf numFmtId="172" fontId="227" fillId="0" borderId="61" xfId="0" applyNumberFormat="1" applyFont="1" applyBorder="1" applyAlignment="1">
      <alignment vertical="center"/>
    </xf>
    <xf numFmtId="172" fontId="226" fillId="0" borderId="61" xfId="0" applyNumberFormat="1" applyFont="1" applyBorder="1" applyAlignment="1">
      <alignment vertical="center"/>
    </xf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172" fontId="24" fillId="0" borderId="2" xfId="0" applyNumberFormat="1" applyFont="1" applyBorder="1" applyAlignment="1">
      <alignment vertical="center"/>
    </xf>
    <xf numFmtId="0" fontId="25" fillId="0" borderId="2" xfId="0" applyFont="1" applyBorder="1" applyAlignment="1">
      <alignment horizontal="center" vertical="center"/>
    </xf>
    <xf numFmtId="0" fontId="225" fillId="0" borderId="0" xfId="0" applyFont="1" applyAlignment="1">
      <alignment horizontal="center" vertical="center"/>
    </xf>
    <xf numFmtId="0" fontId="226" fillId="0" borderId="63" xfId="0" applyFont="1" applyBorder="1" applyAlignment="1">
      <alignment horizontal="center" vertical="center"/>
    </xf>
    <xf numFmtId="0" fontId="226" fillId="0" borderId="63" xfId="0" applyFont="1" applyBorder="1" applyAlignment="1">
      <alignment vertical="center"/>
    </xf>
    <xf numFmtId="174" fontId="226" fillId="0" borderId="63" xfId="0" applyNumberFormat="1" applyFont="1" applyBorder="1" applyAlignment="1">
      <alignment horizontal="center" vertical="center"/>
    </xf>
    <xf numFmtId="172" fontId="226" fillId="0" borderId="63" xfId="0" applyNumberFormat="1" applyFont="1" applyBorder="1" applyAlignment="1">
      <alignment vertical="center"/>
    </xf>
    <xf numFmtId="0" fontId="225" fillId="0" borderId="63" xfId="0" applyFont="1" applyBorder="1" applyAlignment="1">
      <alignment horizontal="center" vertical="center"/>
    </xf>
    <xf numFmtId="0" fontId="225" fillId="0" borderId="63" xfId="0" applyFont="1" applyBorder="1" applyAlignment="1">
      <alignment vertical="center"/>
    </xf>
    <xf numFmtId="174" fontId="225" fillId="0" borderId="63" xfId="0" applyNumberFormat="1" applyFont="1" applyBorder="1" applyAlignment="1">
      <alignment horizontal="center" vertical="center"/>
    </xf>
    <xf numFmtId="172" fontId="225" fillId="0" borderId="63" xfId="0" applyNumberFormat="1" applyFont="1" applyBorder="1" applyAlignment="1">
      <alignment vertical="center"/>
    </xf>
    <xf numFmtId="0" fontId="225" fillId="0" borderId="39" xfId="0" applyFont="1" applyBorder="1" applyAlignment="1">
      <alignment horizontal="center" vertical="center"/>
    </xf>
    <xf numFmtId="0" fontId="225" fillId="0" borderId="39" xfId="0" applyFont="1" applyBorder="1" applyAlignment="1">
      <alignment vertical="center"/>
    </xf>
    <xf numFmtId="174" fontId="225" fillId="0" borderId="39" xfId="0" applyNumberFormat="1" applyFont="1" applyBorder="1" applyAlignment="1">
      <alignment horizontal="center" vertical="center"/>
    </xf>
    <xf numFmtId="172" fontId="225" fillId="0" borderId="39" xfId="0" applyNumberFormat="1" applyFont="1" applyBorder="1" applyAlignment="1">
      <alignment vertical="center"/>
    </xf>
    <xf numFmtId="0" fontId="9" fillId="0" borderId="64" xfId="0" applyFont="1" applyBorder="1" applyAlignment="1" applyProtection="1">
      <alignment horizontal="center" vertical="center" wrapText="1"/>
      <protection locked="0"/>
    </xf>
    <xf numFmtId="0" fontId="21" fillId="0" borderId="64" xfId="0" applyFont="1" applyBorder="1" applyAlignment="1" applyProtection="1">
      <alignment horizontal="center" vertical="center" wrapText="1"/>
      <protection locked="0"/>
    </xf>
    <xf numFmtId="174" fontId="227" fillId="0" borderId="63" xfId="0" applyNumberFormat="1" applyFont="1" applyBorder="1" applyAlignment="1">
      <alignment horizontal="center" vertical="center"/>
    </xf>
    <xf numFmtId="172" fontId="227" fillId="0" borderId="63" xfId="0" applyNumberFormat="1" applyFont="1" applyBorder="1" applyAlignment="1">
      <alignment vertical="center"/>
    </xf>
    <xf numFmtId="0" fontId="225" fillId="0" borderId="0" xfId="0" applyFont="1" applyAlignment="1">
      <alignment horizontal="left" vertical="center"/>
    </xf>
    <xf numFmtId="172" fontId="225" fillId="0" borderId="17" xfId="0" applyNumberFormat="1" applyFont="1" applyBorder="1" applyAlignment="1">
      <alignment vertical="center"/>
    </xf>
    <xf numFmtId="172" fontId="225" fillId="0" borderId="0" xfId="0" applyNumberFormat="1" applyFont="1" applyAlignment="1">
      <alignment horizontal="center" vertical="center"/>
    </xf>
    <xf numFmtId="0" fontId="228" fillId="0" borderId="5" xfId="0" applyFont="1" applyBorder="1" applyAlignment="1">
      <alignment vertical="center" wrapText="1"/>
    </xf>
    <xf numFmtId="172" fontId="4" fillId="0" borderId="0" xfId="0" applyNumberFormat="1" applyFont="1" applyAlignment="1">
      <alignment vertical="center"/>
    </xf>
    <xf numFmtId="176" fontId="4" fillId="66" borderId="0" xfId="5" applyNumberFormat="1" applyFont="1" applyFill="1" applyAlignment="1">
      <alignment vertical="center"/>
    </xf>
    <xf numFmtId="174" fontId="226" fillId="0" borderId="61" xfId="0" applyNumberFormat="1" applyFont="1" applyBorder="1" applyAlignment="1">
      <alignment horizontal="center" vertical="center"/>
    </xf>
    <xf numFmtId="173" fontId="8" fillId="66" borderId="0" xfId="0" applyNumberFormat="1" applyFont="1" applyFill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225" fillId="0" borderId="18" xfId="0" applyFont="1" applyBorder="1" applyAlignment="1">
      <alignment horizontal="center" vertical="center"/>
    </xf>
    <xf numFmtId="0" fontId="225" fillId="0" borderId="18" xfId="0" applyFont="1" applyBorder="1" applyAlignment="1">
      <alignment vertical="center"/>
    </xf>
    <xf numFmtId="174" fontId="225" fillId="0" borderId="18" xfId="0" applyNumberFormat="1" applyFont="1" applyBorder="1" applyAlignment="1">
      <alignment horizontal="center" vertical="center"/>
    </xf>
    <xf numFmtId="174" fontId="226" fillId="0" borderId="18" xfId="0" applyNumberFormat="1" applyFont="1" applyBorder="1" applyAlignment="1">
      <alignment horizontal="center" vertical="center"/>
    </xf>
    <xf numFmtId="0" fontId="21" fillId="0" borderId="31" xfId="0" applyFont="1" applyBorder="1" applyAlignment="1" applyProtection="1">
      <alignment horizontal="center" vertical="center" wrapText="1"/>
      <protection locked="0"/>
    </xf>
    <xf numFmtId="0" fontId="226" fillId="0" borderId="18" xfId="0" applyFont="1" applyBorder="1" applyAlignment="1">
      <alignment vertical="center"/>
    </xf>
    <xf numFmtId="176" fontId="19" fillId="0" borderId="0" xfId="0" applyNumberFormat="1" applyFont="1" applyAlignment="1">
      <alignment vertical="center"/>
    </xf>
    <xf numFmtId="0" fontId="226" fillId="0" borderId="3" xfId="0" applyFont="1" applyBorder="1" applyAlignment="1">
      <alignment horizontal="center" vertical="center"/>
    </xf>
    <xf numFmtId="0" fontId="226" fillId="0" borderId="3" xfId="0" applyFont="1" applyBorder="1" applyAlignment="1">
      <alignment vertical="center"/>
    </xf>
    <xf numFmtId="174" fontId="226" fillId="0" borderId="3" xfId="0" applyNumberFormat="1" applyFont="1" applyBorder="1" applyAlignment="1">
      <alignment horizontal="center" vertical="center"/>
    </xf>
    <xf numFmtId="172" fontId="226" fillId="0" borderId="3" xfId="0" applyNumberFormat="1" applyFont="1" applyBorder="1" applyAlignment="1">
      <alignment vertical="center"/>
    </xf>
    <xf numFmtId="0" fontId="225" fillId="0" borderId="9" xfId="0" applyFont="1" applyBorder="1" applyAlignment="1">
      <alignment horizontal="center" vertical="center" wrapText="1"/>
    </xf>
    <xf numFmtId="9" fontId="226" fillId="0" borderId="63" xfId="0" applyNumberFormat="1" applyFont="1" applyBorder="1" applyAlignment="1">
      <alignment horizontal="center" vertical="center"/>
    </xf>
    <xf numFmtId="172" fontId="225" fillId="0" borderId="3" xfId="0" applyNumberFormat="1" applyFont="1" applyBorder="1" applyAlignment="1">
      <alignment vertical="center"/>
    </xf>
    <xf numFmtId="4" fontId="230" fillId="55" borderId="0" xfId="1633" applyNumberFormat="1" applyFont="1" applyFill="1" applyAlignment="1" applyProtection="1">
      <alignment horizontal="center"/>
      <protection hidden="1"/>
    </xf>
    <xf numFmtId="4" fontId="231" fillId="57" borderId="0" xfId="1633" applyNumberFormat="1" applyFont="1" applyFill="1" applyProtection="1">
      <protection hidden="1"/>
    </xf>
    <xf numFmtId="3" fontId="130" fillId="57" borderId="0" xfId="1633" applyNumberFormat="1" applyFont="1" applyFill="1" applyProtection="1">
      <protection hidden="1"/>
    </xf>
    <xf numFmtId="4" fontId="130" fillId="57" borderId="0" xfId="1633" applyNumberFormat="1" applyFont="1" applyFill="1" applyProtection="1">
      <protection hidden="1"/>
    </xf>
    <xf numFmtId="4" fontId="130" fillId="0" borderId="0" xfId="1633" applyNumberFormat="1" applyFont="1"/>
    <xf numFmtId="0" fontId="171" fillId="0" borderId="0" xfId="1633"/>
    <xf numFmtId="4" fontId="130" fillId="0" borderId="0" xfId="1633" applyNumberFormat="1" applyFont="1" applyProtection="1">
      <protection hidden="1"/>
    </xf>
    <xf numFmtId="3" fontId="130" fillId="0" borderId="0" xfId="1633" applyNumberFormat="1" applyFont="1" applyProtection="1">
      <protection hidden="1"/>
    </xf>
    <xf numFmtId="4" fontId="130" fillId="0" borderId="0" xfId="1633" applyNumberFormat="1" applyFont="1" applyAlignment="1">
      <alignment horizontal="center"/>
    </xf>
    <xf numFmtId="4" fontId="130" fillId="0" borderId="0" xfId="1633" applyNumberFormat="1" applyFont="1" applyAlignment="1" applyProtection="1">
      <alignment horizontal="center"/>
      <protection hidden="1"/>
    </xf>
    <xf numFmtId="3" fontId="130" fillId="0" borderId="0" xfId="1633" applyNumberFormat="1" applyFont="1" applyAlignment="1" applyProtection="1">
      <alignment horizontal="center"/>
      <protection hidden="1"/>
    </xf>
    <xf numFmtId="4" fontId="232" fillId="0" borderId="0" xfId="1633" applyNumberFormat="1" applyFont="1"/>
    <xf numFmtId="1" fontId="130" fillId="0" borderId="0" xfId="1633" applyNumberFormat="1" applyFont="1" applyProtection="1">
      <protection hidden="1"/>
    </xf>
    <xf numFmtId="3" fontId="130" fillId="46" borderId="0" xfId="1633" applyNumberFormat="1" applyFont="1" applyFill="1" applyProtection="1">
      <protection hidden="1"/>
    </xf>
    <xf numFmtId="4" fontId="130" fillId="46" borderId="0" xfId="1633" applyNumberFormat="1" applyFont="1" applyFill="1" applyProtection="1">
      <protection hidden="1"/>
    </xf>
    <xf numFmtId="9" fontId="130" fillId="46" borderId="0" xfId="1667" applyFont="1" applyFill="1" applyProtection="1">
      <protection hidden="1"/>
    </xf>
    <xf numFmtId="3" fontId="130" fillId="53" borderId="0" xfId="1633" applyNumberFormat="1" applyFont="1" applyFill="1" applyProtection="1">
      <protection hidden="1"/>
    </xf>
    <xf numFmtId="0" fontId="130" fillId="0" borderId="0" xfId="1633" applyFont="1" applyProtection="1">
      <protection hidden="1"/>
    </xf>
    <xf numFmtId="0" fontId="130" fillId="0" borderId="66" xfId="1633" applyFont="1" applyBorder="1" applyAlignment="1" applyProtection="1">
      <alignment horizontal="center"/>
      <protection hidden="1"/>
    </xf>
    <xf numFmtId="0" fontId="130" fillId="0" borderId="67" xfId="1633" applyFont="1" applyBorder="1" applyAlignment="1" applyProtection="1">
      <alignment horizontal="center"/>
      <protection hidden="1"/>
    </xf>
    <xf numFmtId="0" fontId="130" fillId="0" borderId="68" xfId="1633" applyFont="1" applyBorder="1" applyAlignment="1" applyProtection="1">
      <alignment horizontal="center"/>
      <protection hidden="1"/>
    </xf>
    <xf numFmtId="0" fontId="130" fillId="0" borderId="27" xfId="1633" applyFont="1" applyBorder="1" applyAlignment="1" applyProtection="1">
      <alignment horizontal="center"/>
      <protection hidden="1"/>
    </xf>
    <xf numFmtId="0" fontId="130" fillId="0" borderId="69" xfId="1633" applyFont="1" applyBorder="1" applyAlignment="1" applyProtection="1">
      <alignment horizontal="center"/>
      <protection hidden="1"/>
    </xf>
    <xf numFmtId="0" fontId="130" fillId="0" borderId="70" xfId="1633" applyFont="1" applyBorder="1" applyAlignment="1" applyProtection="1">
      <alignment horizontal="center"/>
      <protection hidden="1"/>
    </xf>
    <xf numFmtId="0" fontId="130" fillId="0" borderId="0" xfId="1633" applyFont="1" applyAlignment="1" applyProtection="1">
      <alignment horizontal="centerContinuous"/>
      <protection hidden="1"/>
    </xf>
    <xf numFmtId="3" fontId="130" fillId="0" borderId="0" xfId="1633" applyNumberFormat="1" applyFont="1" applyAlignment="1">
      <alignment horizontal="center"/>
    </xf>
    <xf numFmtId="3" fontId="130" fillId="0" borderId="0" xfId="1633" applyNumberFormat="1" applyFont="1"/>
    <xf numFmtId="3" fontId="233" fillId="0" borderId="0" xfId="1633" applyNumberFormat="1" applyFont="1" applyAlignment="1">
      <alignment horizontal="center"/>
    </xf>
    <xf numFmtId="4" fontId="233" fillId="57" borderId="0" xfId="1633" applyNumberFormat="1" applyFont="1" applyFill="1"/>
    <xf numFmtId="3" fontId="130" fillId="57" borderId="0" xfId="1633" applyNumberFormat="1" applyFont="1" applyFill="1"/>
    <xf numFmtId="4" fontId="130" fillId="57" borderId="0" xfId="1633" applyNumberFormat="1" applyFont="1" applyFill="1"/>
    <xf numFmtId="3" fontId="233" fillId="0" borderId="0" xfId="1633" applyNumberFormat="1" applyFont="1" applyAlignment="1">
      <alignment horizontal="right"/>
    </xf>
    <xf numFmtId="0" fontId="130" fillId="0" borderId="0" xfId="1633" applyFont="1"/>
    <xf numFmtId="4" fontId="130" fillId="0" borderId="0" xfId="1633" applyNumberFormat="1" applyFont="1" applyAlignment="1">
      <alignment horizontal="right"/>
    </xf>
    <xf numFmtId="4" fontId="130" fillId="0" borderId="0" xfId="1633" applyNumberFormat="1" applyFont="1" applyAlignment="1" applyProtection="1">
      <alignment horizontal="right"/>
      <protection hidden="1"/>
    </xf>
    <xf numFmtId="0" fontId="234" fillId="0" borderId="0" xfId="1633" applyFont="1" applyAlignment="1">
      <alignment horizontal="center"/>
    </xf>
    <xf numFmtId="0" fontId="225" fillId="0" borderId="17" xfId="0" applyFont="1" applyBorder="1" applyAlignment="1">
      <alignment vertical="center"/>
    </xf>
    <xf numFmtId="4" fontId="15" fillId="0" borderId="17" xfId="2193" quotePrefix="1" applyNumberFormat="1" applyFont="1" applyBorder="1" applyAlignment="1">
      <alignment horizontal="center" vertical="center" wrapText="1"/>
    </xf>
    <xf numFmtId="0" fontId="21" fillId="0" borderId="71" xfId="0" applyFont="1" applyBorder="1" applyAlignment="1" applyProtection="1">
      <alignment horizontal="center" vertical="center" wrapText="1"/>
      <protection locked="0"/>
    </xf>
    <xf numFmtId="0" fontId="237" fillId="0" borderId="63" xfId="0" applyFont="1" applyBorder="1" applyAlignment="1">
      <alignment horizontal="center" vertical="center"/>
    </xf>
    <xf numFmtId="0" fontId="237" fillId="0" borderId="63" xfId="0" applyFont="1" applyBorder="1" applyAlignment="1">
      <alignment vertical="center"/>
    </xf>
    <xf numFmtId="174" fontId="237" fillId="0" borderId="63" xfId="0" applyNumberFormat="1" applyFont="1" applyBorder="1" applyAlignment="1">
      <alignment horizontal="center" vertical="center"/>
    </xf>
    <xf numFmtId="172" fontId="237" fillId="0" borderId="63" xfId="0" applyNumberFormat="1" applyFont="1" applyBorder="1" applyAlignment="1">
      <alignment vertical="center"/>
    </xf>
    <xf numFmtId="172" fontId="237" fillId="0" borderId="3" xfId="0" applyNumberFormat="1" applyFont="1" applyBorder="1" applyAlignment="1">
      <alignment vertical="center"/>
    </xf>
    <xf numFmtId="326" fontId="237" fillId="0" borderId="63" xfId="0" applyNumberFormat="1" applyFont="1" applyBorder="1" applyAlignment="1">
      <alignment horizontal="center" vertical="center"/>
    </xf>
    <xf numFmtId="0" fontId="226" fillId="0" borderId="18" xfId="0" applyFont="1" applyBorder="1" applyAlignment="1">
      <alignment vertical="center" wrapText="1"/>
    </xf>
    <xf numFmtId="0" fontId="225" fillId="0" borderId="0" xfId="0" applyFont="1" applyAlignment="1">
      <alignment horizontal="center" vertical="center" wrapText="1"/>
    </xf>
    <xf numFmtId="4" fontId="15" fillId="0" borderId="10" xfId="2193" quotePrefix="1" applyNumberFormat="1" applyFont="1" applyBorder="1" applyAlignment="1">
      <alignment horizontal="center" vertical="center" wrapText="1"/>
    </xf>
    <xf numFmtId="0" fontId="238" fillId="0" borderId="17" xfId="0" applyFont="1" applyBorder="1" applyAlignment="1">
      <alignment horizontal="left" vertical="center" wrapText="1"/>
    </xf>
    <xf numFmtId="0" fontId="21" fillId="0" borderId="17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2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24" fillId="0" borderId="0" xfId="0" applyFont="1" applyAlignment="1">
      <alignment horizontal="right" vertical="center"/>
    </xf>
    <xf numFmtId="0" fontId="224" fillId="0" borderId="0" xfId="0" applyFont="1" applyAlignment="1">
      <alignment horizontal="center" vertical="center"/>
    </xf>
    <xf numFmtId="0" fontId="225" fillId="0" borderId="0" xfId="0" applyFont="1" applyAlignment="1">
      <alignment horizontal="center" vertical="center" wrapText="1"/>
    </xf>
    <xf numFmtId="0" fontId="228" fillId="0" borderId="0" xfId="0" applyFont="1" applyAlignment="1">
      <alignment horizontal="left" vertical="center"/>
    </xf>
    <xf numFmtId="0" fontId="225" fillId="0" borderId="14" xfId="0" applyFont="1" applyBorder="1" applyAlignment="1">
      <alignment horizontal="center" vertical="center" wrapText="1"/>
    </xf>
    <xf numFmtId="0" fontId="225" fillId="0" borderId="5" xfId="0" applyFont="1" applyBorder="1" applyAlignment="1">
      <alignment horizontal="center" vertical="center" wrapText="1"/>
    </xf>
    <xf numFmtId="0" fontId="225" fillId="0" borderId="9" xfId="0" applyFont="1" applyBorder="1" applyAlignment="1">
      <alignment horizontal="center" vertical="center" wrapText="1"/>
    </xf>
    <xf numFmtId="0" fontId="225" fillId="0" borderId="65" xfId="0" applyFont="1" applyBorder="1" applyAlignment="1">
      <alignment horizontal="center" vertical="center" wrapText="1"/>
    </xf>
    <xf numFmtId="0" fontId="225" fillId="0" borderId="9" xfId="0" applyFont="1" applyBorder="1" applyAlignment="1">
      <alignment horizontal="center" vertical="center"/>
    </xf>
    <xf numFmtId="0" fontId="225" fillId="0" borderId="65" xfId="0" applyFont="1" applyBorder="1" applyAlignment="1">
      <alignment horizontal="center" vertical="center"/>
    </xf>
    <xf numFmtId="4" fontId="228" fillId="0" borderId="14" xfId="0" applyNumberFormat="1" applyFont="1" applyBorder="1" applyAlignment="1">
      <alignment horizontal="center" vertical="center" wrapText="1"/>
    </xf>
    <xf numFmtId="0" fontId="22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  <protection locked="0"/>
    </xf>
    <xf numFmtId="0" fontId="12" fillId="0" borderId="0" xfId="1" applyFont="1" applyAlignment="1">
      <alignment horizontal="center" vertical="center" wrapText="1"/>
      <protection locked="0"/>
    </xf>
    <xf numFmtId="0" fontId="13" fillId="0" borderId="60" xfId="1" applyFont="1" applyBorder="1" applyAlignment="1">
      <alignment horizontal="right" vertical="center"/>
      <protection locked="0"/>
    </xf>
    <xf numFmtId="0" fontId="15" fillId="0" borderId="0" xfId="2" applyFont="1" applyAlignment="1">
      <alignment horizontal="center" vertical="center"/>
    </xf>
    <xf numFmtId="49" fontId="222" fillId="0" borderId="17" xfId="1" applyNumberFormat="1" applyFont="1" applyBorder="1" applyAlignment="1">
      <alignment horizontal="center" vertical="center" wrapText="1"/>
      <protection locked="0"/>
    </xf>
    <xf numFmtId="0" fontId="15" fillId="0" borderId="57" xfId="2" applyFont="1" applyBorder="1" applyAlignment="1">
      <alignment horizontal="center" vertical="center" wrapText="1"/>
    </xf>
    <xf numFmtId="0" fontId="15" fillId="0" borderId="59" xfId="2" applyFont="1" applyBorder="1" applyAlignment="1">
      <alignment horizontal="center" vertical="center" wrapText="1"/>
    </xf>
    <xf numFmtId="49" fontId="9" fillId="0" borderId="9" xfId="1" applyNumberFormat="1" applyFont="1" applyBorder="1" applyAlignment="1">
      <alignment horizontal="center" vertical="center" wrapText="1"/>
      <protection locked="0"/>
    </xf>
    <xf numFmtId="0" fontId="16" fillId="0" borderId="17" xfId="1" applyFont="1" applyBorder="1" applyAlignment="1">
      <alignment horizontal="center" vertical="center" wrapText="1"/>
      <protection locked="0"/>
    </xf>
    <xf numFmtId="0" fontId="10" fillId="0" borderId="0" xfId="1" applyAlignment="1">
      <alignment vertical="center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194">
    <cellStyle name="_x0001_" xfId="6" xr:uid="{00000000-0005-0000-0000-000000000000}"/>
    <cellStyle name="          _x000d__x000a_shell=progman.exe_x000d__x000a_m" xfId="7" xr:uid="{00000000-0005-0000-0000-000001000000}"/>
    <cellStyle name="          _x000d__x000a_shell=progman.exe_x000d__x000a_m 2" xfId="8" xr:uid="{00000000-0005-0000-0000-000002000000}"/>
    <cellStyle name="          _x000d__x000a_shell=progman.exe_x000d__x000a_m_Bang TH khai toan Ban CHQS Trực Ninh (In trình 14-8)" xfId="9" xr:uid="{00000000-0005-0000-0000-000003000000}"/>
    <cellStyle name=" (2)" xfId="10" xr:uid="{00000000-0005-0000-0000-000004000000}"/>
    <cellStyle name="_x000d__x000a_JournalTemplate=C:\COMFO\CTALK\JOURSTD.TPL_x000d__x000a_LbStateAddress=3 3 0 251 1 89 2 311_x000d__x000a_LbStateJou" xfId="11" xr:uid="{00000000-0005-0000-0000-000005000000}"/>
    <cellStyle name="%" xfId="12" xr:uid="{00000000-0005-0000-0000-000006000000}"/>
    <cellStyle name=",." xfId="13" xr:uid="{00000000-0005-0000-0000-000007000000}"/>
    <cellStyle name="." xfId="14" xr:uid="{00000000-0005-0000-0000-000008000000}"/>
    <cellStyle name=".d©y" xfId="15" xr:uid="{00000000-0005-0000-0000-000009000000}"/>
    <cellStyle name="??" xfId="16" xr:uid="{00000000-0005-0000-0000-00000A000000}"/>
    <cellStyle name="?? [ - ??1" xfId="17" xr:uid="{00000000-0005-0000-0000-00000B000000}"/>
    <cellStyle name="?? [ - ??2" xfId="18" xr:uid="{00000000-0005-0000-0000-00000C000000}"/>
    <cellStyle name="?? [ - ??3" xfId="19" xr:uid="{00000000-0005-0000-0000-00000D000000}"/>
    <cellStyle name="?? [ - ??4" xfId="20" xr:uid="{00000000-0005-0000-0000-00000E000000}"/>
    <cellStyle name="?? [ - ??5" xfId="21" xr:uid="{00000000-0005-0000-0000-00000F000000}"/>
    <cellStyle name="?? [ - ??6" xfId="22" xr:uid="{00000000-0005-0000-0000-000010000000}"/>
    <cellStyle name="?? [ - ??7" xfId="23" xr:uid="{00000000-0005-0000-0000-000011000000}"/>
    <cellStyle name="?? [ - ??8" xfId="24" xr:uid="{00000000-0005-0000-0000-000012000000}"/>
    <cellStyle name="?? [0.00]_ Att. 1- Cover" xfId="25" xr:uid="{00000000-0005-0000-0000-000013000000}"/>
    <cellStyle name="?? [0]" xfId="26" xr:uid="{00000000-0005-0000-0000-000014000000}"/>
    <cellStyle name="?? [0] 2" xfId="27" xr:uid="{00000000-0005-0000-0000-000015000000}"/>
    <cellStyle name="?? [0]_PL . GUI BỘ 19-8" xfId="28" xr:uid="{00000000-0005-0000-0000-000016000000}"/>
    <cellStyle name="?? 2" xfId="29" xr:uid="{00000000-0005-0000-0000-000017000000}"/>
    <cellStyle name="?? 3" xfId="30" xr:uid="{00000000-0005-0000-0000-000018000000}"/>
    <cellStyle name="?? 4" xfId="31" xr:uid="{00000000-0005-0000-0000-000019000000}"/>
    <cellStyle name="?? 5" xfId="32" xr:uid="{00000000-0005-0000-0000-00001A000000}"/>
    <cellStyle name="??&amp;O?&amp;H?_x0008_??_x0007__x0001__x0001_" xfId="33" xr:uid="{00000000-0005-0000-0000-00001B000000}"/>
    <cellStyle name="?_x001d_??%U©÷u&amp;H©÷9_x0008_? s_x000a__x0007__x0001__x0001_" xfId="34" xr:uid="{00000000-0005-0000-0000-00001C000000}"/>
    <cellStyle name="?_x001d_??%U©÷u&amp;H©÷9_x0008_? s_x000a__x0007__x0001__x0001_ 2" xfId="35" xr:uid="{00000000-0005-0000-0000-00001D000000}"/>
    <cellStyle name="?_x001d_??%U©÷u&amp;H©÷9_x0008_? s_x000a__x0007__x0001__x0001__Bang TH khai toan Ban CHQS Trực Ninh (In trình 14-8)" xfId="36" xr:uid="{00000000-0005-0000-0000-00001E000000}"/>
    <cellStyle name="???? [0.00]_List-dwg" xfId="37" xr:uid="{00000000-0005-0000-0000-00001F000000}"/>
    <cellStyle name="????_??" xfId="38" xr:uid="{00000000-0005-0000-0000-000020000000}"/>
    <cellStyle name="???[0]_?? DI" xfId="39" xr:uid="{00000000-0005-0000-0000-000021000000}"/>
    <cellStyle name="???_?? DI" xfId="40" xr:uid="{00000000-0005-0000-0000-000022000000}"/>
    <cellStyle name="??[0]_BRE" xfId="41" xr:uid="{00000000-0005-0000-0000-000023000000}"/>
    <cellStyle name="??_ ??? ???? " xfId="42" xr:uid="{00000000-0005-0000-0000-000024000000}"/>
    <cellStyle name="??A? [0]_laroux_1_¢¬???¢â? " xfId="43" xr:uid="{00000000-0005-0000-0000-000025000000}"/>
    <cellStyle name="??A?_laroux_1_¢¬???¢â? " xfId="44" xr:uid="{00000000-0005-0000-0000-000026000000}"/>
    <cellStyle name="?¡±¢¥?_?¨ù??¢´¢¥_¢¬???¢â? " xfId="45" xr:uid="{00000000-0005-0000-0000-000027000000}"/>
    <cellStyle name="_x0001_?¶æµ_x001b_ºß­ " xfId="46" xr:uid="{00000000-0005-0000-0000-000028000000}"/>
    <cellStyle name="_x0001_?¶æµ_x001b_ºß­_" xfId="47" xr:uid="{00000000-0005-0000-0000-000029000000}"/>
    <cellStyle name="?ðÇ%U?&amp;H?_x0008_?s_x000a__x0007__x0001__x0001_" xfId="48" xr:uid="{00000000-0005-0000-0000-00002A000000}"/>
    <cellStyle name="?ðÇ%U?&amp;H?_x0008_?s_x000a__x0007__x0001__x0001_ 2" xfId="49" xr:uid="{00000000-0005-0000-0000-00002B000000}"/>
    <cellStyle name="?ðÇ%U?&amp;H?_x0008_?s_x000a__x0007__x0001__x0001__Bang TH khai toan Ban CHQS Trực Ninh (In trình 14-8)" xfId="50" xr:uid="{00000000-0005-0000-0000-00002C000000}"/>
    <cellStyle name="_x0001_\Ô" xfId="51" xr:uid="{00000000-0005-0000-0000-00002D000000}"/>
    <cellStyle name="]_x000d__x000a_Zoomed=1_x000d__x000a_Row=0_x000d__x000a_Column=0_x000d__x000a_Height=0_x000d__x000a_Width=0_x000d__x000a_FontName=FoxFont_x000d__x000a_FontStyle=0_x000d__x000a_FontSize=9_x000d__x000a_PrtFontName=FoxPrin" xfId="52" xr:uid="{00000000-0005-0000-0000-00002E000000}"/>
    <cellStyle name="_8" xfId="53" xr:uid="{00000000-0005-0000-0000-00002F000000}"/>
    <cellStyle name="_8_Bieu khai toan Benh vien MAT 14-6-2014" xfId="54" xr:uid="{00000000-0005-0000-0000-000030000000}"/>
    <cellStyle name="_8_Tong Kinh Phi WB 03 tuyen Cong 20-9-2014" xfId="55" xr:uid="{00000000-0005-0000-0000-000031000000}"/>
    <cellStyle name="_9" xfId="56" xr:uid="{00000000-0005-0000-0000-000032000000}"/>
    <cellStyle name="_Bang Chi tieu (2)" xfId="57" xr:uid="{00000000-0005-0000-0000-000033000000}"/>
    <cellStyle name="_Book1" xfId="58" xr:uid="{00000000-0005-0000-0000-000034000000}"/>
    <cellStyle name="_Book1_1" xfId="59" xr:uid="{00000000-0005-0000-0000-000035000000}"/>
    <cellStyle name="_Book1_1_Mang dien thoai noi bo" xfId="60" xr:uid="{00000000-0005-0000-0000-000036000000}"/>
    <cellStyle name="_Book1_1_PL KEM THEO TT 3927" xfId="62" xr:uid="{00000000-0005-0000-0000-000038000000}"/>
    <cellStyle name="_Book1_1_Phu luc " xfId="61" xr:uid="{00000000-0005-0000-0000-000037000000}"/>
    <cellStyle name="_Book1_1_Xay dung trung tam ung buou" xfId="63" xr:uid="{00000000-0005-0000-0000-000039000000}"/>
    <cellStyle name="_Book1_Bao cao tong hop1" xfId="64" xr:uid="{00000000-0005-0000-0000-00003A000000}"/>
    <cellStyle name="_Book1_BC-QT-WB-dthao" xfId="65" xr:uid="{00000000-0005-0000-0000-00003B000000}"/>
    <cellStyle name="_Book1_BC-QT-WB-dthao_Copy of ho so thanh toan dot 3(26-8-2012)" xfId="66" xr:uid="{00000000-0005-0000-0000-00003C000000}"/>
    <cellStyle name="_Book1_BC-QT-WB-dthao_Mang dien thoai noi bo" xfId="67" xr:uid="{00000000-0005-0000-0000-00003D000000}"/>
    <cellStyle name="_Book1_BC-QT-WB-dthao_PL KEM THEO TT 3927" xfId="69" xr:uid="{00000000-0005-0000-0000-00003F000000}"/>
    <cellStyle name="_Book1_BC-QT-WB-dthao_Phu luc " xfId="68" xr:uid="{00000000-0005-0000-0000-00003E000000}"/>
    <cellStyle name="_Book1_BC-QT-WB-dthao_Xay dung trung tam ung buou" xfId="70" xr:uid="{00000000-0005-0000-0000-000040000000}"/>
    <cellStyle name="_Book1_Bieu khai toan Benh vien MAT 14-6-2014" xfId="71" xr:uid="{00000000-0005-0000-0000-000041000000}"/>
    <cellStyle name="_Book1_Copy of ho so thanh toan dot 3(26-8-2012)" xfId="72" xr:uid="{00000000-0005-0000-0000-000042000000}"/>
    <cellStyle name="_Book1_Ke chung tu" xfId="73" xr:uid="{00000000-0005-0000-0000-000043000000}"/>
    <cellStyle name="_Book1_Kien truc biet thu" xfId="74" xr:uid="{00000000-0005-0000-0000-000044000000}"/>
    <cellStyle name="_Book1_PL . GUI BỘ 19-8" xfId="76" xr:uid="{00000000-0005-0000-0000-000046000000}"/>
    <cellStyle name="_Book1_PL KEM THEO TT 3927" xfId="77" xr:uid="{00000000-0005-0000-0000-000047000000}"/>
    <cellStyle name="_Book1_PL TTr" xfId="78" xr:uid="{00000000-0005-0000-0000-000048000000}"/>
    <cellStyle name="_Book1_Phu luc " xfId="75" xr:uid="{00000000-0005-0000-0000-000045000000}"/>
    <cellStyle name="_Book1_TBI GIAO THUY MOI NHAT" xfId="79" xr:uid="{00000000-0005-0000-0000-000049000000}"/>
    <cellStyle name="_Book1_Tong Kinh Phi WB 03 tuyen Cong 20-9-2014" xfId="80" xr:uid="{00000000-0005-0000-0000-00004A000000}"/>
    <cellStyle name="_Crown - BOQ" xfId="81" xr:uid="{00000000-0005-0000-0000-00004B000000}"/>
    <cellStyle name="_Cung cap thiet bi may phat" xfId="82" xr:uid="{00000000-0005-0000-0000-00004C000000}"/>
    <cellStyle name="_DON GIA DU THAU" xfId="83" xr:uid="{00000000-0005-0000-0000-00004D000000}"/>
    <cellStyle name="_dt 1" xfId="84" xr:uid="{00000000-0005-0000-0000-00004E000000}"/>
    <cellStyle name="_Du toan Dieu hoa - Anh sang phong tiep khach Tong cuc - 8.10.2007" xfId="85" xr:uid="{00000000-0005-0000-0000-00004F000000}"/>
    <cellStyle name="_DUTOAN1" xfId="86" xr:uid="{00000000-0005-0000-0000-000050000000}"/>
    <cellStyle name="_Gia+KLdieuchinhgoi1" xfId="87" xr:uid="{00000000-0005-0000-0000-000051000000}"/>
    <cellStyle name="_Gia+KLgoi2dieuchinh" xfId="88" xr:uid="{00000000-0005-0000-0000-000052000000}"/>
    <cellStyle name="_Ke chung tu" xfId="89" xr:uid="{00000000-0005-0000-0000-000053000000}"/>
    <cellStyle name="_Kien truc biet thu" xfId="90" xr:uid="{00000000-0005-0000-0000-000054000000}"/>
    <cellStyle name="_kl lap dat" xfId="91" xr:uid="{00000000-0005-0000-0000-000055000000}"/>
    <cellStyle name="_KT (2)" xfId="92" xr:uid="{00000000-0005-0000-0000-000056000000}"/>
    <cellStyle name="_KT (2)_1" xfId="93" xr:uid="{00000000-0005-0000-0000-000057000000}"/>
    <cellStyle name="_KT (2)_1_Copy of ho so thanh toan dot 3(26-8-2012)" xfId="94" xr:uid="{00000000-0005-0000-0000-000058000000}"/>
    <cellStyle name="_KT (2)_1_Lora-tungchau" xfId="95" xr:uid="{00000000-0005-0000-0000-000059000000}"/>
    <cellStyle name="_KT (2)_1_Lora-tungchau_Copy of ho so thanh toan dot 3(26-8-2012)" xfId="96" xr:uid="{00000000-0005-0000-0000-00005A000000}"/>
    <cellStyle name="_KT (2)_1_Lora-tungchau_Mang dien thoai noi bo" xfId="97" xr:uid="{00000000-0005-0000-0000-00005B000000}"/>
    <cellStyle name="_KT (2)_1_Lora-tungchau_PL KEM THEO TT 3927" xfId="99" xr:uid="{00000000-0005-0000-0000-00005D000000}"/>
    <cellStyle name="_KT (2)_1_Lora-tungchau_Phu luc " xfId="98" xr:uid="{00000000-0005-0000-0000-00005C000000}"/>
    <cellStyle name="_KT (2)_1_Lora-tungchau_Xay dung trung tam ung buou" xfId="100" xr:uid="{00000000-0005-0000-0000-00005E000000}"/>
    <cellStyle name="_KT (2)_1_Mang dien thoai noi bo" xfId="101" xr:uid="{00000000-0005-0000-0000-00005F000000}"/>
    <cellStyle name="_KT (2)_1_Qt-HT3PQ1(CauKho)" xfId="102" xr:uid="{00000000-0005-0000-0000-000060000000}"/>
    <cellStyle name="_KT (2)_1_Qt-HT3PQ1(CauKho)_Copy of ho so thanh toan dot 3(26-8-2012)" xfId="103" xr:uid="{00000000-0005-0000-0000-000061000000}"/>
    <cellStyle name="_KT (2)_1_Qt-HT3PQ1(CauKho)_Mang dien thoai noi bo" xfId="104" xr:uid="{00000000-0005-0000-0000-000062000000}"/>
    <cellStyle name="_KT (2)_1_Qt-HT3PQ1(CauKho)_PL KEM THEO TT 3927" xfId="106" xr:uid="{00000000-0005-0000-0000-000064000000}"/>
    <cellStyle name="_KT (2)_1_Qt-HT3PQ1(CauKho)_Phu luc " xfId="105" xr:uid="{00000000-0005-0000-0000-000063000000}"/>
    <cellStyle name="_KT (2)_1_Qt-HT3PQ1(CauKho)_Xay dung trung tam ung buou" xfId="107" xr:uid="{00000000-0005-0000-0000-000065000000}"/>
    <cellStyle name="_KT (2)_1_San vuon ngoai nha truong TCQY(25-2-15)" xfId="108" xr:uid="{00000000-0005-0000-0000-000066000000}"/>
    <cellStyle name="_KT (2)_1_Thuyetminh du toan dot 1 oda15-giaidoan3" xfId="109" xr:uid="{00000000-0005-0000-0000-000067000000}"/>
    <cellStyle name="_KT (2)_1_Xay dung trung tam ung buou" xfId="110" xr:uid="{00000000-0005-0000-0000-000068000000}"/>
    <cellStyle name="_KT (2)_2" xfId="111" xr:uid="{00000000-0005-0000-0000-000069000000}"/>
    <cellStyle name="_KT (2)_2_Copy of ho so thanh toan dot 3(26-8-2012)" xfId="112" xr:uid="{00000000-0005-0000-0000-00006A000000}"/>
    <cellStyle name="_KT (2)_2_Mang dien thoai noi bo" xfId="113" xr:uid="{00000000-0005-0000-0000-00006B000000}"/>
    <cellStyle name="_KT (2)_2_PL KEM THEO TT 3927" xfId="115" xr:uid="{00000000-0005-0000-0000-00006D000000}"/>
    <cellStyle name="_KT (2)_2_Phu luc " xfId="114" xr:uid="{00000000-0005-0000-0000-00006C000000}"/>
    <cellStyle name="_KT (2)_2_San vuon ngoai nha truong TCQY(25-2-15)" xfId="116" xr:uid="{00000000-0005-0000-0000-00006E000000}"/>
    <cellStyle name="_KT (2)_2_TBI GIAO THUY MOI NHAT" xfId="117" xr:uid="{00000000-0005-0000-0000-00006F000000}"/>
    <cellStyle name="_KT (2)_2_TG-TH" xfId="118" xr:uid="{00000000-0005-0000-0000-000070000000}"/>
    <cellStyle name="_KT (2)_2_TG-TH_BAO CAO KLCT PT2000" xfId="119" xr:uid="{00000000-0005-0000-0000-000071000000}"/>
    <cellStyle name="_KT (2)_2_TG-TH_BAO CAO KLCT PT2000_Copy of ho so thanh toan dot 3(26-8-2012)" xfId="120" xr:uid="{00000000-0005-0000-0000-000072000000}"/>
    <cellStyle name="_KT (2)_2_TG-TH_BAO CAO KLCT PT2000_Mang dien thoai noi bo" xfId="121" xr:uid="{00000000-0005-0000-0000-000073000000}"/>
    <cellStyle name="_KT (2)_2_TG-TH_BAO CAO KLCT PT2000_PL KEM THEO TT 3927" xfId="123" xr:uid="{00000000-0005-0000-0000-000075000000}"/>
    <cellStyle name="_KT (2)_2_TG-TH_BAO CAO KLCT PT2000_Phu luc " xfId="122" xr:uid="{00000000-0005-0000-0000-000074000000}"/>
    <cellStyle name="_KT (2)_2_TG-TH_BAO CAO KLCT PT2000_Xay dung trung tam ung buou" xfId="124" xr:uid="{00000000-0005-0000-0000-000076000000}"/>
    <cellStyle name="_KT (2)_2_TG-TH_BAO CAO PT2000" xfId="125" xr:uid="{00000000-0005-0000-0000-000077000000}"/>
    <cellStyle name="_KT (2)_2_TG-TH_BAO CAO PT2000_Book1" xfId="126" xr:uid="{00000000-0005-0000-0000-000078000000}"/>
    <cellStyle name="_KT (2)_2_TG-TH_BAO CAO PT2000_Book1_Copy of ho so thanh toan dot 3(26-8-2012)" xfId="127" xr:uid="{00000000-0005-0000-0000-000079000000}"/>
    <cellStyle name="_KT (2)_2_TG-TH_BAO CAO PT2000_Book1_Mang dien thoai noi bo" xfId="128" xr:uid="{00000000-0005-0000-0000-00007A000000}"/>
    <cellStyle name="_KT (2)_2_TG-TH_BAO CAO PT2000_Book1_PL KEM THEO TT 3927" xfId="130" xr:uid="{00000000-0005-0000-0000-00007C000000}"/>
    <cellStyle name="_KT (2)_2_TG-TH_BAO CAO PT2000_Book1_Phu luc " xfId="129" xr:uid="{00000000-0005-0000-0000-00007B000000}"/>
    <cellStyle name="_KT (2)_2_TG-TH_BAO CAO PT2000_Book1_Xay dung trung tam ung buou" xfId="131" xr:uid="{00000000-0005-0000-0000-00007D000000}"/>
    <cellStyle name="_KT (2)_2_TG-TH_BAO CAO PT2000_Copy of ho so thanh toan dot 3(26-8-2012)" xfId="132" xr:uid="{00000000-0005-0000-0000-00007E000000}"/>
    <cellStyle name="_KT (2)_2_TG-TH_BAO CAO PT2000_Mang dien thoai noi bo" xfId="133" xr:uid="{00000000-0005-0000-0000-00007F000000}"/>
    <cellStyle name="_KT (2)_2_TG-TH_BAO CAO PT2000_PL KEM THEO TT 3927" xfId="135" xr:uid="{00000000-0005-0000-0000-000081000000}"/>
    <cellStyle name="_KT (2)_2_TG-TH_BAO CAO PT2000_Phu luc " xfId="134" xr:uid="{00000000-0005-0000-0000-000080000000}"/>
    <cellStyle name="_KT (2)_2_TG-TH_BAO CAO PT2000_Xay dung trung tam ung buou" xfId="136" xr:uid="{00000000-0005-0000-0000-000082000000}"/>
    <cellStyle name="_KT (2)_2_TG-TH_Bao cao XDCB 2001 - T11 KH dieu chinh 20-11-THAI" xfId="137" xr:uid="{00000000-0005-0000-0000-000083000000}"/>
    <cellStyle name="_KT (2)_2_TG-TH_Bao cao XDCB 2001 - T11 KH dieu chinh 20-11-THAI_Copy of ho so thanh toan dot 3(26-8-2012)" xfId="138" xr:uid="{00000000-0005-0000-0000-000084000000}"/>
    <cellStyle name="_KT (2)_2_TG-TH_Bao cao XDCB 2001 - T11 KH dieu chinh 20-11-THAI_Mang dien thoai noi bo" xfId="139" xr:uid="{00000000-0005-0000-0000-000085000000}"/>
    <cellStyle name="_KT (2)_2_TG-TH_Bao cao XDCB 2001 - T11 KH dieu chinh 20-11-THAI_PL KEM THEO TT 3927" xfId="141" xr:uid="{00000000-0005-0000-0000-000087000000}"/>
    <cellStyle name="_KT (2)_2_TG-TH_Bao cao XDCB 2001 - T11 KH dieu chinh 20-11-THAI_Phu luc " xfId="140" xr:uid="{00000000-0005-0000-0000-000086000000}"/>
    <cellStyle name="_KT (2)_2_TG-TH_Bao cao XDCB 2001 - T11 KH dieu chinh 20-11-THAI_Xay dung trung tam ung buou" xfId="142" xr:uid="{00000000-0005-0000-0000-000088000000}"/>
    <cellStyle name="_KT (2)_2_TG-TH_Book1" xfId="143" xr:uid="{00000000-0005-0000-0000-000089000000}"/>
    <cellStyle name="_KT (2)_2_TG-TH_Book1_1" xfId="144" xr:uid="{00000000-0005-0000-0000-00008A000000}"/>
    <cellStyle name="_KT (2)_2_TG-TH_Book1_1_Copy of ho so thanh toan dot 3(26-8-2012)" xfId="145" xr:uid="{00000000-0005-0000-0000-00008B000000}"/>
    <cellStyle name="_KT (2)_2_TG-TH_Book1_1_Mang dien thoai noi bo" xfId="146" xr:uid="{00000000-0005-0000-0000-00008C000000}"/>
    <cellStyle name="_KT (2)_2_TG-TH_Book1_1_PL KEM THEO TT 3927" xfId="148" xr:uid="{00000000-0005-0000-0000-00008E000000}"/>
    <cellStyle name="_KT (2)_2_TG-TH_Book1_1_Phu luc " xfId="147" xr:uid="{00000000-0005-0000-0000-00008D000000}"/>
    <cellStyle name="_KT (2)_2_TG-TH_Book1_1_Xay dung trung tam ung buou" xfId="149" xr:uid="{00000000-0005-0000-0000-00008F000000}"/>
    <cellStyle name="_KT (2)_2_TG-TH_Book1_2" xfId="150" xr:uid="{00000000-0005-0000-0000-000090000000}"/>
    <cellStyle name="_KT (2)_2_TG-TH_Book1_2_PL KEM THEO TT 3927" xfId="152" xr:uid="{00000000-0005-0000-0000-000092000000}"/>
    <cellStyle name="_KT (2)_2_TG-TH_Book1_2_Phu luc " xfId="151" xr:uid="{00000000-0005-0000-0000-000091000000}"/>
    <cellStyle name="_KT (2)_2_TG-TH_Book1_3" xfId="153" xr:uid="{00000000-0005-0000-0000-000093000000}"/>
    <cellStyle name="_KT (2)_2_TG-TH_Book1_3_Book1" xfId="154" xr:uid="{00000000-0005-0000-0000-000094000000}"/>
    <cellStyle name="_KT (2)_2_TG-TH_Book1_3_PL KEM THEO TT 3927" xfId="156" xr:uid="{00000000-0005-0000-0000-000096000000}"/>
    <cellStyle name="_KT (2)_2_TG-TH_Book1_3_Phu luc " xfId="155" xr:uid="{00000000-0005-0000-0000-000095000000}"/>
    <cellStyle name="_KT (2)_2_TG-TH_Book1_4" xfId="157" xr:uid="{00000000-0005-0000-0000-000097000000}"/>
    <cellStyle name="_KT (2)_2_TG-TH_Book1_Book1" xfId="158" xr:uid="{00000000-0005-0000-0000-000098000000}"/>
    <cellStyle name="_KT (2)_2_TG-TH_Book1_Copy of ho so thanh toan dot 3(26-8-2012)" xfId="159" xr:uid="{00000000-0005-0000-0000-000099000000}"/>
    <cellStyle name="_KT (2)_2_TG-TH_Book1_Mang dien thoai noi bo" xfId="160" xr:uid="{00000000-0005-0000-0000-00009A000000}"/>
    <cellStyle name="_KT (2)_2_TG-TH_Book1_PL KEM THEO TT 3927" xfId="162" xr:uid="{00000000-0005-0000-0000-00009C000000}"/>
    <cellStyle name="_KT (2)_2_TG-TH_Book1_Phu luc " xfId="161" xr:uid="{00000000-0005-0000-0000-00009B000000}"/>
    <cellStyle name="_KT (2)_2_TG-TH_Book1_San vuon ngoai nha truong TCQY(25-2-15)" xfId="163" xr:uid="{00000000-0005-0000-0000-00009D000000}"/>
    <cellStyle name="_KT (2)_2_TG-TH_Book1_TBI GIAO THUY MOI NHAT" xfId="164" xr:uid="{00000000-0005-0000-0000-00009E000000}"/>
    <cellStyle name="_KT (2)_2_TG-TH_Book1_TKE" xfId="168" xr:uid="{00000000-0005-0000-0000-0000A2000000}"/>
    <cellStyle name="_KT (2)_2_TG-TH_Book1_TH KE" xfId="165" xr:uid="{00000000-0005-0000-0000-00009F000000}"/>
    <cellStyle name="_KT (2)_2_TG-TH_Book1_THU CHI TIEN" xfId="166" xr:uid="{00000000-0005-0000-0000-0000A0000000}"/>
    <cellStyle name="_KT (2)_2_TG-TH_Book1_Thuyetminh du toan dot 1 oda15-giaidoan3" xfId="167" xr:uid="{00000000-0005-0000-0000-0000A1000000}"/>
    <cellStyle name="_KT (2)_2_TG-TH_Book1_Xay dung trung tam ung buou" xfId="169" xr:uid="{00000000-0005-0000-0000-0000A3000000}"/>
    <cellStyle name="_KT (2)_2_TG-TH_Copy of ho so thanh toan dot 3(26-8-2012)" xfId="170" xr:uid="{00000000-0005-0000-0000-0000A4000000}"/>
    <cellStyle name="_KT (2)_2_TG-TH_DTCDT MR.2N110.HOCMON.TDTOAN.CCUNG" xfId="171" xr:uid="{00000000-0005-0000-0000-0000A5000000}"/>
    <cellStyle name="_KT (2)_2_TG-TH_DTCDT MR.2N110.HOCMON.TDTOAN.CCUNG_Copy of ho so thanh toan dot 3(26-8-2012)" xfId="172" xr:uid="{00000000-0005-0000-0000-0000A6000000}"/>
    <cellStyle name="_KT (2)_2_TG-TH_DTCDT MR.2N110.HOCMON.TDTOAN.CCUNG_Mang dien thoai noi bo" xfId="173" xr:uid="{00000000-0005-0000-0000-0000A7000000}"/>
    <cellStyle name="_KT (2)_2_TG-TH_DTCDT MR.2N110.HOCMON.TDTOAN.CCUNG_PL KEM THEO TT 3927" xfId="175" xr:uid="{00000000-0005-0000-0000-0000A9000000}"/>
    <cellStyle name="_KT (2)_2_TG-TH_DTCDT MR.2N110.HOCMON.TDTOAN.CCUNG_Phu luc " xfId="174" xr:uid="{00000000-0005-0000-0000-0000A8000000}"/>
    <cellStyle name="_KT (2)_2_TG-TH_DTCDT MR.2N110.HOCMON.TDTOAN.CCUNG_Xay dung trung tam ung buou" xfId="176" xr:uid="{00000000-0005-0000-0000-0000AA000000}"/>
    <cellStyle name="_KT (2)_2_TG-TH_Lora-tungchau" xfId="177" xr:uid="{00000000-0005-0000-0000-0000AB000000}"/>
    <cellStyle name="_KT (2)_2_TG-TH_Lora-tungchau_Copy of ho so thanh toan dot 3(26-8-2012)" xfId="178" xr:uid="{00000000-0005-0000-0000-0000AC000000}"/>
    <cellStyle name="_KT (2)_2_TG-TH_Lora-tungchau_Mang dien thoai noi bo" xfId="179" xr:uid="{00000000-0005-0000-0000-0000AD000000}"/>
    <cellStyle name="_KT (2)_2_TG-TH_Lora-tungchau_PL KEM THEO TT 3927" xfId="181" xr:uid="{00000000-0005-0000-0000-0000AF000000}"/>
    <cellStyle name="_KT (2)_2_TG-TH_Lora-tungchau_Phu luc " xfId="180" xr:uid="{00000000-0005-0000-0000-0000AE000000}"/>
    <cellStyle name="_KT (2)_2_TG-TH_Lora-tungchau_Xay dung trung tam ung buou" xfId="182" xr:uid="{00000000-0005-0000-0000-0000B0000000}"/>
    <cellStyle name="_KT (2)_2_TG-TH_Mang dien thoai noi bo" xfId="183" xr:uid="{00000000-0005-0000-0000-0000B1000000}"/>
    <cellStyle name="_KT (2)_2_TG-TH_PGIA-phieu tham tra Kho bac" xfId="184" xr:uid="{00000000-0005-0000-0000-0000B2000000}"/>
    <cellStyle name="_KT (2)_2_TG-TH_PGIA-phieu tham tra Kho bac_Copy of ho so thanh toan dot 3(26-8-2012)" xfId="185" xr:uid="{00000000-0005-0000-0000-0000B3000000}"/>
    <cellStyle name="_KT (2)_2_TG-TH_PGIA-phieu tham tra Kho bac_Mang dien thoai noi bo" xfId="186" xr:uid="{00000000-0005-0000-0000-0000B4000000}"/>
    <cellStyle name="_KT (2)_2_TG-TH_PGIA-phieu tham tra Kho bac_PL KEM THEO TT 3927" xfId="188" xr:uid="{00000000-0005-0000-0000-0000B6000000}"/>
    <cellStyle name="_KT (2)_2_TG-TH_PGIA-phieu tham tra Kho bac_Phu luc " xfId="187" xr:uid="{00000000-0005-0000-0000-0000B5000000}"/>
    <cellStyle name="_KT (2)_2_TG-TH_PGIA-phieu tham tra Kho bac_Xay dung trung tam ung buou" xfId="189" xr:uid="{00000000-0005-0000-0000-0000B7000000}"/>
    <cellStyle name="_KT (2)_2_TG-TH_PL KEM THEO TT 3927" xfId="191" xr:uid="{00000000-0005-0000-0000-0000B9000000}"/>
    <cellStyle name="_KT (2)_2_TG-TH_PT02-02" xfId="192" xr:uid="{00000000-0005-0000-0000-0000BA000000}"/>
    <cellStyle name="_KT (2)_2_TG-TH_PT02-02_Book1" xfId="193" xr:uid="{00000000-0005-0000-0000-0000BB000000}"/>
    <cellStyle name="_KT (2)_2_TG-TH_PT02-02_Book1_Copy of ho so thanh toan dot 3(26-8-2012)" xfId="194" xr:uid="{00000000-0005-0000-0000-0000BC000000}"/>
    <cellStyle name="_KT (2)_2_TG-TH_PT02-02_Book1_Mang dien thoai noi bo" xfId="195" xr:uid="{00000000-0005-0000-0000-0000BD000000}"/>
    <cellStyle name="_KT (2)_2_TG-TH_PT02-02_Book1_PL KEM THEO TT 3927" xfId="197" xr:uid="{00000000-0005-0000-0000-0000BF000000}"/>
    <cellStyle name="_KT (2)_2_TG-TH_PT02-02_Book1_Phu luc " xfId="196" xr:uid="{00000000-0005-0000-0000-0000BE000000}"/>
    <cellStyle name="_KT (2)_2_TG-TH_PT02-02_Book1_Xay dung trung tam ung buou" xfId="198" xr:uid="{00000000-0005-0000-0000-0000C0000000}"/>
    <cellStyle name="_KT (2)_2_TG-TH_PT02-02_Copy of ho so thanh toan dot 3(26-8-2012)" xfId="199" xr:uid="{00000000-0005-0000-0000-0000C1000000}"/>
    <cellStyle name="_KT (2)_2_TG-TH_PT02-02_Mang dien thoai noi bo" xfId="200" xr:uid="{00000000-0005-0000-0000-0000C2000000}"/>
    <cellStyle name="_KT (2)_2_TG-TH_PT02-02_PL KEM THEO TT 3927" xfId="202" xr:uid="{00000000-0005-0000-0000-0000C4000000}"/>
    <cellStyle name="_KT (2)_2_TG-TH_PT02-02_Phu luc " xfId="201" xr:uid="{00000000-0005-0000-0000-0000C3000000}"/>
    <cellStyle name="_KT (2)_2_TG-TH_PT02-02_Xay dung trung tam ung buou" xfId="203" xr:uid="{00000000-0005-0000-0000-0000C5000000}"/>
    <cellStyle name="_KT (2)_2_TG-TH_PT02-03" xfId="204" xr:uid="{00000000-0005-0000-0000-0000C6000000}"/>
    <cellStyle name="_KT (2)_2_TG-TH_PT02-03_Book1" xfId="205" xr:uid="{00000000-0005-0000-0000-0000C7000000}"/>
    <cellStyle name="_KT (2)_2_TG-TH_PT02-03_Book1_Copy of ho so thanh toan dot 3(26-8-2012)" xfId="206" xr:uid="{00000000-0005-0000-0000-0000C8000000}"/>
    <cellStyle name="_KT (2)_2_TG-TH_PT02-03_Book1_Mang dien thoai noi bo" xfId="207" xr:uid="{00000000-0005-0000-0000-0000C9000000}"/>
    <cellStyle name="_KT (2)_2_TG-TH_PT02-03_Book1_PL KEM THEO TT 3927" xfId="209" xr:uid="{00000000-0005-0000-0000-0000CB000000}"/>
    <cellStyle name="_KT (2)_2_TG-TH_PT02-03_Book1_Phu luc " xfId="208" xr:uid="{00000000-0005-0000-0000-0000CA000000}"/>
    <cellStyle name="_KT (2)_2_TG-TH_PT02-03_Book1_Xay dung trung tam ung buou" xfId="210" xr:uid="{00000000-0005-0000-0000-0000CC000000}"/>
    <cellStyle name="_KT (2)_2_TG-TH_PT02-03_Copy of ho so thanh toan dot 3(26-8-2012)" xfId="211" xr:uid="{00000000-0005-0000-0000-0000CD000000}"/>
    <cellStyle name="_KT (2)_2_TG-TH_PT02-03_Mang dien thoai noi bo" xfId="212" xr:uid="{00000000-0005-0000-0000-0000CE000000}"/>
    <cellStyle name="_KT (2)_2_TG-TH_PT02-03_PL KEM THEO TT 3927" xfId="214" xr:uid="{00000000-0005-0000-0000-0000D0000000}"/>
    <cellStyle name="_KT (2)_2_TG-TH_PT02-03_Phu luc " xfId="213" xr:uid="{00000000-0005-0000-0000-0000CF000000}"/>
    <cellStyle name="_KT (2)_2_TG-TH_PT02-03_Xay dung trung tam ung buou" xfId="215" xr:uid="{00000000-0005-0000-0000-0000D1000000}"/>
    <cellStyle name="_KT (2)_2_TG-TH_Phu luc " xfId="190" xr:uid="{00000000-0005-0000-0000-0000B8000000}"/>
    <cellStyle name="_KT (2)_2_TG-TH_Qt-HT3PQ1(CauKho)" xfId="216" xr:uid="{00000000-0005-0000-0000-0000D2000000}"/>
    <cellStyle name="_KT (2)_2_TG-TH_Qt-HT3PQ1(CauKho)_Copy of ho so thanh toan dot 3(26-8-2012)" xfId="217" xr:uid="{00000000-0005-0000-0000-0000D3000000}"/>
    <cellStyle name="_KT (2)_2_TG-TH_Qt-HT3PQ1(CauKho)_Mang dien thoai noi bo" xfId="218" xr:uid="{00000000-0005-0000-0000-0000D4000000}"/>
    <cellStyle name="_KT (2)_2_TG-TH_Qt-HT3PQ1(CauKho)_PL KEM THEO TT 3927" xfId="220" xr:uid="{00000000-0005-0000-0000-0000D6000000}"/>
    <cellStyle name="_KT (2)_2_TG-TH_Qt-HT3PQ1(CauKho)_Phu luc " xfId="219" xr:uid="{00000000-0005-0000-0000-0000D5000000}"/>
    <cellStyle name="_KT (2)_2_TG-TH_Qt-HT3PQ1(CauKho)_Xay dung trung tam ung buou" xfId="221" xr:uid="{00000000-0005-0000-0000-0000D7000000}"/>
    <cellStyle name="_KT (2)_2_TG-TH_San vuon ngoai nha truong TCQY(25-2-15)" xfId="222" xr:uid="{00000000-0005-0000-0000-0000D8000000}"/>
    <cellStyle name="_KT (2)_2_TG-TH_TBI GIAO THUY MOI NHAT" xfId="223" xr:uid="{00000000-0005-0000-0000-0000D9000000}"/>
    <cellStyle name="_KT (2)_2_TG-TH_TKE" xfId="228" xr:uid="{00000000-0005-0000-0000-0000DE000000}"/>
    <cellStyle name="_KT (2)_2_TG-TH_TH KE" xfId="224" xr:uid="{00000000-0005-0000-0000-0000DA000000}"/>
    <cellStyle name="_KT (2)_2_TG-TH_TH KE_Book1" xfId="225" xr:uid="{00000000-0005-0000-0000-0000DB000000}"/>
    <cellStyle name="_KT (2)_2_TG-TH_THU CHI TIEN" xfId="226" xr:uid="{00000000-0005-0000-0000-0000DC000000}"/>
    <cellStyle name="_KT (2)_2_TG-TH_Thuyetminh du toan dot 1 oda15-giaidoan3" xfId="227" xr:uid="{00000000-0005-0000-0000-0000DD000000}"/>
    <cellStyle name="_KT (2)_2_TG-TH_Xay dung trung tam ung buou" xfId="229" xr:uid="{00000000-0005-0000-0000-0000DF000000}"/>
    <cellStyle name="_KT (2)_2_Thuyetminh du toan dot 1 oda15-giaidoan3" xfId="230" xr:uid="{00000000-0005-0000-0000-0000E0000000}"/>
    <cellStyle name="_KT (2)_2_Xay dung trung tam ung buou" xfId="231" xr:uid="{00000000-0005-0000-0000-0000E1000000}"/>
    <cellStyle name="_KT (2)_3" xfId="232" xr:uid="{00000000-0005-0000-0000-0000E2000000}"/>
    <cellStyle name="_KT (2)_3_Copy of ho so thanh toan dot 3(26-8-2012)" xfId="233" xr:uid="{00000000-0005-0000-0000-0000E3000000}"/>
    <cellStyle name="_KT (2)_3_Mang dien thoai noi bo" xfId="234" xr:uid="{00000000-0005-0000-0000-0000E4000000}"/>
    <cellStyle name="_KT (2)_3_San vuon ngoai nha truong TCQY(25-2-15)" xfId="235" xr:uid="{00000000-0005-0000-0000-0000E5000000}"/>
    <cellStyle name="_KT (2)_3_TG-TH" xfId="236" xr:uid="{00000000-0005-0000-0000-0000E6000000}"/>
    <cellStyle name="_KT (2)_3_TG-TH_Book1" xfId="237" xr:uid="{00000000-0005-0000-0000-0000E7000000}"/>
    <cellStyle name="_KT (2)_3_TG-TH_Book1_1" xfId="238" xr:uid="{00000000-0005-0000-0000-0000E8000000}"/>
    <cellStyle name="_KT (2)_3_TG-TH_Book1_BC-QT-WB-dthao" xfId="239" xr:uid="{00000000-0005-0000-0000-0000E9000000}"/>
    <cellStyle name="_KT (2)_3_TG-TH_Book1_BC-QT-WB-dthao_Copy of ho so thanh toan dot 3(26-8-2012)" xfId="240" xr:uid="{00000000-0005-0000-0000-0000EA000000}"/>
    <cellStyle name="_KT (2)_3_TG-TH_Book1_BC-QT-WB-dthao_Mang dien thoai noi bo" xfId="241" xr:uid="{00000000-0005-0000-0000-0000EB000000}"/>
    <cellStyle name="_KT (2)_3_TG-TH_Book1_BC-QT-WB-dthao_PL KEM THEO TT 3927" xfId="243" xr:uid="{00000000-0005-0000-0000-0000ED000000}"/>
    <cellStyle name="_KT (2)_3_TG-TH_Book1_BC-QT-WB-dthao_Phu luc " xfId="242" xr:uid="{00000000-0005-0000-0000-0000EC000000}"/>
    <cellStyle name="_KT (2)_3_TG-TH_Book1_BC-QT-WB-dthao_Xay dung trung tam ung buou" xfId="244" xr:uid="{00000000-0005-0000-0000-0000EE000000}"/>
    <cellStyle name="_KT (2)_3_TG-TH_Book1_Copy of ho so thanh toan dot 3(26-8-2012)" xfId="245" xr:uid="{00000000-0005-0000-0000-0000EF000000}"/>
    <cellStyle name="_KT (2)_3_TG-TH_Book1_Mang dien thoai noi bo" xfId="246" xr:uid="{00000000-0005-0000-0000-0000F0000000}"/>
    <cellStyle name="_KT (2)_3_TG-TH_Book1_PL KEM THEO TT 3927" xfId="248" xr:uid="{00000000-0005-0000-0000-0000F2000000}"/>
    <cellStyle name="_KT (2)_3_TG-TH_Book1_Phu luc " xfId="247" xr:uid="{00000000-0005-0000-0000-0000F1000000}"/>
    <cellStyle name="_KT (2)_3_TG-TH_Book1_Xay dung trung tam ung buou" xfId="249" xr:uid="{00000000-0005-0000-0000-0000F3000000}"/>
    <cellStyle name="_KT (2)_3_TG-TH_Copy of ho so thanh toan dot 3(26-8-2012)" xfId="250" xr:uid="{00000000-0005-0000-0000-0000F4000000}"/>
    <cellStyle name="_KT (2)_3_TG-TH_Lora-tungchau" xfId="251" xr:uid="{00000000-0005-0000-0000-0000F5000000}"/>
    <cellStyle name="_KT (2)_3_TG-TH_Lora-tungchau_Copy of ho so thanh toan dot 3(26-8-2012)" xfId="252" xr:uid="{00000000-0005-0000-0000-0000F6000000}"/>
    <cellStyle name="_KT (2)_3_TG-TH_Lora-tungchau_Mang dien thoai noi bo" xfId="253" xr:uid="{00000000-0005-0000-0000-0000F7000000}"/>
    <cellStyle name="_KT (2)_3_TG-TH_Lora-tungchau_PL KEM THEO TT 3927" xfId="255" xr:uid="{00000000-0005-0000-0000-0000F9000000}"/>
    <cellStyle name="_KT (2)_3_TG-TH_Lora-tungchau_Phu luc " xfId="254" xr:uid="{00000000-0005-0000-0000-0000F8000000}"/>
    <cellStyle name="_KT (2)_3_TG-TH_Lora-tungchau_Xay dung trung tam ung buou" xfId="256" xr:uid="{00000000-0005-0000-0000-0000FA000000}"/>
    <cellStyle name="_KT (2)_3_TG-TH_Mang dien thoai noi bo" xfId="257" xr:uid="{00000000-0005-0000-0000-0000FB000000}"/>
    <cellStyle name="_KT (2)_3_TG-TH_PERSONAL" xfId="258" xr:uid="{00000000-0005-0000-0000-0000FC000000}"/>
    <cellStyle name="_KT (2)_3_TG-TH_PERSONAL_Book1" xfId="259" xr:uid="{00000000-0005-0000-0000-0000FD000000}"/>
    <cellStyle name="_KT (2)_3_TG-TH_PERSONAL_Book1_Book1" xfId="260" xr:uid="{00000000-0005-0000-0000-0000FE000000}"/>
    <cellStyle name="_KT (2)_3_TG-TH_PERSONAL_Book1_THU CHI TIEN" xfId="261" xr:uid="{00000000-0005-0000-0000-0000FF000000}"/>
    <cellStyle name="_KT (2)_3_TG-TH_PERSONAL_Copy of ho so thanh toan dot 3(26-8-2012)" xfId="262" xr:uid="{00000000-0005-0000-0000-000000010000}"/>
    <cellStyle name="_KT (2)_3_TG-TH_PERSONAL_HTQ.8 GD1" xfId="263" xr:uid="{00000000-0005-0000-0000-000001010000}"/>
    <cellStyle name="_KT (2)_3_TG-TH_PERSONAL_HTQ.8 GD1_Copy of ho so thanh toan dot 3(26-8-2012)" xfId="264" xr:uid="{00000000-0005-0000-0000-000002010000}"/>
    <cellStyle name="_KT (2)_3_TG-TH_PERSONAL_HTQ.8 GD1_Mang dien thoai noi bo" xfId="265" xr:uid="{00000000-0005-0000-0000-000003010000}"/>
    <cellStyle name="_KT (2)_3_TG-TH_PERSONAL_HTQ.8 GD1_PL KEM THEO TT 3927" xfId="267" xr:uid="{00000000-0005-0000-0000-000005010000}"/>
    <cellStyle name="_KT (2)_3_TG-TH_PERSONAL_HTQ.8 GD1_Phu luc " xfId="266" xr:uid="{00000000-0005-0000-0000-000004010000}"/>
    <cellStyle name="_KT (2)_3_TG-TH_PERSONAL_HTQ.8 GD1_Xay dung trung tam ung buou" xfId="268" xr:uid="{00000000-0005-0000-0000-000006010000}"/>
    <cellStyle name="_KT (2)_3_TG-TH_PERSONAL_Mang dien thoai noi bo" xfId="269" xr:uid="{00000000-0005-0000-0000-000007010000}"/>
    <cellStyle name="_KT (2)_3_TG-TH_PERSONAL_PL KEM THEO TT 3927" xfId="271" xr:uid="{00000000-0005-0000-0000-000009010000}"/>
    <cellStyle name="_KT (2)_3_TG-TH_PERSONAL_Phu luc " xfId="270" xr:uid="{00000000-0005-0000-0000-000008010000}"/>
    <cellStyle name="_KT (2)_3_TG-TH_PERSONAL_San vuon ngoai nha truong TCQY(25-2-15)" xfId="272" xr:uid="{00000000-0005-0000-0000-00000A010000}"/>
    <cellStyle name="_KT (2)_3_TG-TH_PERSONAL_TKE" xfId="276" xr:uid="{00000000-0005-0000-0000-00000E010000}"/>
    <cellStyle name="_KT (2)_3_TG-TH_PERSONAL_Tong hop KHCB 2001" xfId="277" xr:uid="{00000000-0005-0000-0000-00000F010000}"/>
    <cellStyle name="_KT (2)_3_TG-TH_PERSONAL_Tong hop KHCB 2001_Copy of ho so thanh toan dot 3(26-8-2012)" xfId="278" xr:uid="{00000000-0005-0000-0000-000010010000}"/>
    <cellStyle name="_KT (2)_3_TG-TH_PERSONAL_Tong hop KHCB 2001_Mang dien thoai noi bo" xfId="279" xr:uid="{00000000-0005-0000-0000-000011010000}"/>
    <cellStyle name="_KT (2)_3_TG-TH_PERSONAL_Tong hop KHCB 2001_San vuon ngoai nha truong TCQY(25-2-15)" xfId="280" xr:uid="{00000000-0005-0000-0000-000012010000}"/>
    <cellStyle name="_KT (2)_3_TG-TH_PERSONAL_Tong hop KHCB 2001_Thuyetminh du toan dot 1 oda15-giaidoan3" xfId="281" xr:uid="{00000000-0005-0000-0000-000013010000}"/>
    <cellStyle name="_KT (2)_3_TG-TH_PERSONAL_Tong hop KHCB 2001_Xay dung trung tam ung buou" xfId="282" xr:uid="{00000000-0005-0000-0000-000014010000}"/>
    <cellStyle name="_KT (2)_3_TG-TH_PERSONAL_TH KE" xfId="273" xr:uid="{00000000-0005-0000-0000-00000B010000}"/>
    <cellStyle name="_KT (2)_3_TG-TH_PERSONAL_THU CHI TIEN" xfId="274" xr:uid="{00000000-0005-0000-0000-00000C010000}"/>
    <cellStyle name="_KT (2)_3_TG-TH_PERSONAL_Thuyetminh du toan dot 1 oda15-giaidoan3" xfId="275" xr:uid="{00000000-0005-0000-0000-00000D010000}"/>
    <cellStyle name="_KT (2)_3_TG-TH_PERSONAL_Xay dung trung tam ung buou" xfId="283" xr:uid="{00000000-0005-0000-0000-000015010000}"/>
    <cellStyle name="_KT (2)_3_TG-TH_PL KEM THEO TT 3927" xfId="285" xr:uid="{00000000-0005-0000-0000-000017010000}"/>
    <cellStyle name="_KT (2)_3_TG-TH_Phu luc " xfId="284" xr:uid="{00000000-0005-0000-0000-000016010000}"/>
    <cellStyle name="_KT (2)_3_TG-TH_Qt-HT3PQ1(CauKho)" xfId="286" xr:uid="{00000000-0005-0000-0000-000018010000}"/>
    <cellStyle name="_KT (2)_3_TG-TH_Qt-HT3PQ1(CauKho)_Copy of ho so thanh toan dot 3(26-8-2012)" xfId="287" xr:uid="{00000000-0005-0000-0000-000019010000}"/>
    <cellStyle name="_KT (2)_3_TG-TH_Qt-HT3PQ1(CauKho)_Mang dien thoai noi bo" xfId="288" xr:uid="{00000000-0005-0000-0000-00001A010000}"/>
    <cellStyle name="_KT (2)_3_TG-TH_Qt-HT3PQ1(CauKho)_PL KEM THEO TT 3927" xfId="290" xr:uid="{00000000-0005-0000-0000-00001C010000}"/>
    <cellStyle name="_KT (2)_3_TG-TH_Qt-HT3PQ1(CauKho)_Phu luc " xfId="289" xr:uid="{00000000-0005-0000-0000-00001B010000}"/>
    <cellStyle name="_KT (2)_3_TG-TH_Qt-HT3PQ1(CauKho)_Xay dung trung tam ung buou" xfId="291" xr:uid="{00000000-0005-0000-0000-00001D010000}"/>
    <cellStyle name="_KT (2)_3_TG-TH_San vuon ngoai nha truong TCQY(25-2-15)" xfId="292" xr:uid="{00000000-0005-0000-0000-00001E010000}"/>
    <cellStyle name="_KT (2)_3_TG-TH_Thuyetminh du toan dot 1 oda15-giaidoan3" xfId="293" xr:uid="{00000000-0005-0000-0000-00001F010000}"/>
    <cellStyle name="_KT (2)_3_TG-TH_Xay dung trung tam ung buou" xfId="294" xr:uid="{00000000-0005-0000-0000-000020010000}"/>
    <cellStyle name="_KT (2)_3_Thuyetminh du toan dot 1 oda15-giaidoan3" xfId="295" xr:uid="{00000000-0005-0000-0000-000021010000}"/>
    <cellStyle name="_KT (2)_3_Xay dung trung tam ung buou" xfId="296" xr:uid="{00000000-0005-0000-0000-000022010000}"/>
    <cellStyle name="_KT (2)_4" xfId="297" xr:uid="{00000000-0005-0000-0000-000023010000}"/>
    <cellStyle name="_KT (2)_4_BAO CAO KLCT PT2000" xfId="298" xr:uid="{00000000-0005-0000-0000-000024010000}"/>
    <cellStyle name="_KT (2)_4_BAO CAO KLCT PT2000_Copy of ho so thanh toan dot 3(26-8-2012)" xfId="299" xr:uid="{00000000-0005-0000-0000-000025010000}"/>
    <cellStyle name="_KT (2)_4_BAO CAO KLCT PT2000_Mang dien thoai noi bo" xfId="300" xr:uid="{00000000-0005-0000-0000-000026010000}"/>
    <cellStyle name="_KT (2)_4_BAO CAO KLCT PT2000_PL KEM THEO TT 3927" xfId="302" xr:uid="{00000000-0005-0000-0000-000028010000}"/>
    <cellStyle name="_KT (2)_4_BAO CAO KLCT PT2000_Phu luc " xfId="301" xr:uid="{00000000-0005-0000-0000-000027010000}"/>
    <cellStyle name="_KT (2)_4_BAO CAO KLCT PT2000_Xay dung trung tam ung buou" xfId="303" xr:uid="{00000000-0005-0000-0000-000029010000}"/>
    <cellStyle name="_KT (2)_4_BAO CAO PT2000" xfId="304" xr:uid="{00000000-0005-0000-0000-00002A010000}"/>
    <cellStyle name="_KT (2)_4_BAO CAO PT2000_Book1" xfId="305" xr:uid="{00000000-0005-0000-0000-00002B010000}"/>
    <cellStyle name="_KT (2)_4_BAO CAO PT2000_Book1_Copy of ho so thanh toan dot 3(26-8-2012)" xfId="306" xr:uid="{00000000-0005-0000-0000-00002C010000}"/>
    <cellStyle name="_KT (2)_4_BAO CAO PT2000_Book1_Mang dien thoai noi bo" xfId="307" xr:uid="{00000000-0005-0000-0000-00002D010000}"/>
    <cellStyle name="_KT (2)_4_BAO CAO PT2000_Book1_PL KEM THEO TT 3927" xfId="309" xr:uid="{00000000-0005-0000-0000-00002F010000}"/>
    <cellStyle name="_KT (2)_4_BAO CAO PT2000_Book1_Phu luc " xfId="308" xr:uid="{00000000-0005-0000-0000-00002E010000}"/>
    <cellStyle name="_KT (2)_4_BAO CAO PT2000_Book1_Xay dung trung tam ung buou" xfId="310" xr:uid="{00000000-0005-0000-0000-000030010000}"/>
    <cellStyle name="_KT (2)_4_BAO CAO PT2000_Copy of ho so thanh toan dot 3(26-8-2012)" xfId="311" xr:uid="{00000000-0005-0000-0000-000031010000}"/>
    <cellStyle name="_KT (2)_4_BAO CAO PT2000_Mang dien thoai noi bo" xfId="312" xr:uid="{00000000-0005-0000-0000-000032010000}"/>
    <cellStyle name="_KT (2)_4_BAO CAO PT2000_PL KEM THEO TT 3927" xfId="314" xr:uid="{00000000-0005-0000-0000-000034010000}"/>
    <cellStyle name="_KT (2)_4_BAO CAO PT2000_Phu luc " xfId="313" xr:uid="{00000000-0005-0000-0000-000033010000}"/>
    <cellStyle name="_KT (2)_4_BAO CAO PT2000_Xay dung trung tam ung buou" xfId="315" xr:uid="{00000000-0005-0000-0000-000035010000}"/>
    <cellStyle name="_KT (2)_4_Bao cao XDCB 2001 - T11 KH dieu chinh 20-11-THAI" xfId="316" xr:uid="{00000000-0005-0000-0000-000036010000}"/>
    <cellStyle name="_KT (2)_4_Bao cao XDCB 2001 - T11 KH dieu chinh 20-11-THAI_Copy of ho so thanh toan dot 3(26-8-2012)" xfId="317" xr:uid="{00000000-0005-0000-0000-000037010000}"/>
    <cellStyle name="_KT (2)_4_Bao cao XDCB 2001 - T11 KH dieu chinh 20-11-THAI_Mang dien thoai noi bo" xfId="318" xr:uid="{00000000-0005-0000-0000-000038010000}"/>
    <cellStyle name="_KT (2)_4_Bao cao XDCB 2001 - T11 KH dieu chinh 20-11-THAI_PL KEM THEO TT 3927" xfId="320" xr:uid="{00000000-0005-0000-0000-00003A010000}"/>
    <cellStyle name="_KT (2)_4_Bao cao XDCB 2001 - T11 KH dieu chinh 20-11-THAI_Phu luc " xfId="319" xr:uid="{00000000-0005-0000-0000-000039010000}"/>
    <cellStyle name="_KT (2)_4_Bao cao XDCB 2001 - T11 KH dieu chinh 20-11-THAI_Xay dung trung tam ung buou" xfId="321" xr:uid="{00000000-0005-0000-0000-00003B010000}"/>
    <cellStyle name="_KT (2)_4_Book1" xfId="322" xr:uid="{00000000-0005-0000-0000-00003C010000}"/>
    <cellStyle name="_KT (2)_4_Book1_1" xfId="323" xr:uid="{00000000-0005-0000-0000-00003D010000}"/>
    <cellStyle name="_KT (2)_4_Book1_1_Copy of ho so thanh toan dot 3(26-8-2012)" xfId="324" xr:uid="{00000000-0005-0000-0000-00003E010000}"/>
    <cellStyle name="_KT (2)_4_Book1_1_Mang dien thoai noi bo" xfId="325" xr:uid="{00000000-0005-0000-0000-00003F010000}"/>
    <cellStyle name="_KT (2)_4_Book1_1_PL KEM THEO TT 3927" xfId="327" xr:uid="{00000000-0005-0000-0000-000041010000}"/>
    <cellStyle name="_KT (2)_4_Book1_1_Phu luc " xfId="326" xr:uid="{00000000-0005-0000-0000-000040010000}"/>
    <cellStyle name="_KT (2)_4_Book1_1_Xay dung trung tam ung buou" xfId="328" xr:uid="{00000000-0005-0000-0000-000042010000}"/>
    <cellStyle name="_KT (2)_4_Book1_2" xfId="329" xr:uid="{00000000-0005-0000-0000-000043010000}"/>
    <cellStyle name="_KT (2)_4_Book1_2_PL KEM THEO TT 3927" xfId="331" xr:uid="{00000000-0005-0000-0000-000045010000}"/>
    <cellStyle name="_KT (2)_4_Book1_2_Phu luc " xfId="330" xr:uid="{00000000-0005-0000-0000-000044010000}"/>
    <cellStyle name="_KT (2)_4_Book1_3" xfId="332" xr:uid="{00000000-0005-0000-0000-000046010000}"/>
    <cellStyle name="_KT (2)_4_Book1_3_Book1" xfId="333" xr:uid="{00000000-0005-0000-0000-000047010000}"/>
    <cellStyle name="_KT (2)_4_Book1_3_PL KEM THEO TT 3927" xfId="335" xr:uid="{00000000-0005-0000-0000-000049010000}"/>
    <cellStyle name="_KT (2)_4_Book1_3_Phu luc " xfId="334" xr:uid="{00000000-0005-0000-0000-000048010000}"/>
    <cellStyle name="_KT (2)_4_Book1_4" xfId="336" xr:uid="{00000000-0005-0000-0000-00004A010000}"/>
    <cellStyle name="_KT (2)_4_Book1_Book1" xfId="337" xr:uid="{00000000-0005-0000-0000-00004B010000}"/>
    <cellStyle name="_KT (2)_4_Book1_Copy of ho so thanh toan dot 3(26-8-2012)" xfId="338" xr:uid="{00000000-0005-0000-0000-00004C010000}"/>
    <cellStyle name="_KT (2)_4_Book1_Mang dien thoai noi bo" xfId="339" xr:uid="{00000000-0005-0000-0000-00004D010000}"/>
    <cellStyle name="_KT (2)_4_Book1_PL KEM THEO TT 3927" xfId="341" xr:uid="{00000000-0005-0000-0000-00004F010000}"/>
    <cellStyle name="_KT (2)_4_Book1_Phu luc " xfId="340" xr:uid="{00000000-0005-0000-0000-00004E010000}"/>
    <cellStyle name="_KT (2)_4_Book1_San vuon ngoai nha truong TCQY(25-2-15)" xfId="342" xr:uid="{00000000-0005-0000-0000-000050010000}"/>
    <cellStyle name="_KT (2)_4_Book1_TBI GIAO THUY MOI NHAT" xfId="343" xr:uid="{00000000-0005-0000-0000-000051010000}"/>
    <cellStyle name="_KT (2)_4_Book1_TKE" xfId="347" xr:uid="{00000000-0005-0000-0000-000055010000}"/>
    <cellStyle name="_KT (2)_4_Book1_TH KE" xfId="344" xr:uid="{00000000-0005-0000-0000-000052010000}"/>
    <cellStyle name="_KT (2)_4_Book1_THU CHI TIEN" xfId="345" xr:uid="{00000000-0005-0000-0000-000053010000}"/>
    <cellStyle name="_KT (2)_4_Book1_Thuyetminh du toan dot 1 oda15-giaidoan3" xfId="346" xr:uid="{00000000-0005-0000-0000-000054010000}"/>
    <cellStyle name="_KT (2)_4_Book1_Xay dung trung tam ung buou" xfId="348" xr:uid="{00000000-0005-0000-0000-000056010000}"/>
    <cellStyle name="_KT (2)_4_Copy of ho so thanh toan dot 3(26-8-2012)" xfId="349" xr:uid="{00000000-0005-0000-0000-000057010000}"/>
    <cellStyle name="_KT (2)_4_DTCDT MR.2N110.HOCMON.TDTOAN.CCUNG" xfId="350" xr:uid="{00000000-0005-0000-0000-000058010000}"/>
    <cellStyle name="_KT (2)_4_DTCDT MR.2N110.HOCMON.TDTOAN.CCUNG_Copy of ho so thanh toan dot 3(26-8-2012)" xfId="351" xr:uid="{00000000-0005-0000-0000-000059010000}"/>
    <cellStyle name="_KT (2)_4_DTCDT MR.2N110.HOCMON.TDTOAN.CCUNG_Mang dien thoai noi bo" xfId="352" xr:uid="{00000000-0005-0000-0000-00005A010000}"/>
    <cellStyle name="_KT (2)_4_DTCDT MR.2N110.HOCMON.TDTOAN.CCUNG_PL KEM THEO TT 3927" xfId="354" xr:uid="{00000000-0005-0000-0000-00005C010000}"/>
    <cellStyle name="_KT (2)_4_DTCDT MR.2N110.HOCMON.TDTOAN.CCUNG_Phu luc " xfId="353" xr:uid="{00000000-0005-0000-0000-00005B010000}"/>
    <cellStyle name="_KT (2)_4_DTCDT MR.2N110.HOCMON.TDTOAN.CCUNG_Xay dung trung tam ung buou" xfId="355" xr:uid="{00000000-0005-0000-0000-00005D010000}"/>
    <cellStyle name="_KT (2)_4_Lora-tungchau" xfId="356" xr:uid="{00000000-0005-0000-0000-00005E010000}"/>
    <cellStyle name="_KT (2)_4_Lora-tungchau_Copy of ho so thanh toan dot 3(26-8-2012)" xfId="357" xr:uid="{00000000-0005-0000-0000-00005F010000}"/>
    <cellStyle name="_KT (2)_4_Lora-tungchau_Mang dien thoai noi bo" xfId="358" xr:uid="{00000000-0005-0000-0000-000060010000}"/>
    <cellStyle name="_KT (2)_4_Lora-tungchau_PL KEM THEO TT 3927" xfId="360" xr:uid="{00000000-0005-0000-0000-000062010000}"/>
    <cellStyle name="_KT (2)_4_Lora-tungchau_Phu luc " xfId="359" xr:uid="{00000000-0005-0000-0000-000061010000}"/>
    <cellStyle name="_KT (2)_4_Lora-tungchau_Xay dung trung tam ung buou" xfId="361" xr:uid="{00000000-0005-0000-0000-000063010000}"/>
    <cellStyle name="_KT (2)_4_Mang dien thoai noi bo" xfId="362" xr:uid="{00000000-0005-0000-0000-000064010000}"/>
    <cellStyle name="_KT (2)_4_PGIA-phieu tham tra Kho bac" xfId="363" xr:uid="{00000000-0005-0000-0000-000065010000}"/>
    <cellStyle name="_KT (2)_4_PGIA-phieu tham tra Kho bac_Copy of ho so thanh toan dot 3(26-8-2012)" xfId="364" xr:uid="{00000000-0005-0000-0000-000066010000}"/>
    <cellStyle name="_KT (2)_4_PGIA-phieu tham tra Kho bac_Mang dien thoai noi bo" xfId="365" xr:uid="{00000000-0005-0000-0000-000067010000}"/>
    <cellStyle name="_KT (2)_4_PGIA-phieu tham tra Kho bac_PL KEM THEO TT 3927" xfId="367" xr:uid="{00000000-0005-0000-0000-000069010000}"/>
    <cellStyle name="_KT (2)_4_PGIA-phieu tham tra Kho bac_Phu luc " xfId="366" xr:uid="{00000000-0005-0000-0000-000068010000}"/>
    <cellStyle name="_KT (2)_4_PGIA-phieu tham tra Kho bac_Xay dung trung tam ung buou" xfId="368" xr:uid="{00000000-0005-0000-0000-00006A010000}"/>
    <cellStyle name="_KT (2)_4_PL KEM THEO TT 3927" xfId="370" xr:uid="{00000000-0005-0000-0000-00006C010000}"/>
    <cellStyle name="_KT (2)_4_PT02-02" xfId="371" xr:uid="{00000000-0005-0000-0000-00006D010000}"/>
    <cellStyle name="_KT (2)_4_PT02-02_Book1" xfId="372" xr:uid="{00000000-0005-0000-0000-00006E010000}"/>
    <cellStyle name="_KT (2)_4_PT02-02_Book1_Copy of ho so thanh toan dot 3(26-8-2012)" xfId="373" xr:uid="{00000000-0005-0000-0000-00006F010000}"/>
    <cellStyle name="_KT (2)_4_PT02-02_Book1_Mang dien thoai noi bo" xfId="374" xr:uid="{00000000-0005-0000-0000-000070010000}"/>
    <cellStyle name="_KT (2)_4_PT02-02_Book1_PL KEM THEO TT 3927" xfId="376" xr:uid="{00000000-0005-0000-0000-000072010000}"/>
    <cellStyle name="_KT (2)_4_PT02-02_Book1_Phu luc " xfId="375" xr:uid="{00000000-0005-0000-0000-000071010000}"/>
    <cellStyle name="_KT (2)_4_PT02-02_Book1_Xay dung trung tam ung buou" xfId="377" xr:uid="{00000000-0005-0000-0000-000073010000}"/>
    <cellStyle name="_KT (2)_4_PT02-02_Copy of ho so thanh toan dot 3(26-8-2012)" xfId="378" xr:uid="{00000000-0005-0000-0000-000074010000}"/>
    <cellStyle name="_KT (2)_4_PT02-02_Mang dien thoai noi bo" xfId="379" xr:uid="{00000000-0005-0000-0000-000075010000}"/>
    <cellStyle name="_KT (2)_4_PT02-02_PL KEM THEO TT 3927" xfId="381" xr:uid="{00000000-0005-0000-0000-000077010000}"/>
    <cellStyle name="_KT (2)_4_PT02-02_Phu luc " xfId="380" xr:uid="{00000000-0005-0000-0000-000076010000}"/>
    <cellStyle name="_KT (2)_4_PT02-02_Xay dung trung tam ung buou" xfId="382" xr:uid="{00000000-0005-0000-0000-000078010000}"/>
    <cellStyle name="_KT (2)_4_PT02-03" xfId="383" xr:uid="{00000000-0005-0000-0000-000079010000}"/>
    <cellStyle name="_KT (2)_4_PT02-03_Book1" xfId="384" xr:uid="{00000000-0005-0000-0000-00007A010000}"/>
    <cellStyle name="_KT (2)_4_PT02-03_Book1_Copy of ho so thanh toan dot 3(26-8-2012)" xfId="385" xr:uid="{00000000-0005-0000-0000-00007B010000}"/>
    <cellStyle name="_KT (2)_4_PT02-03_Book1_Mang dien thoai noi bo" xfId="386" xr:uid="{00000000-0005-0000-0000-00007C010000}"/>
    <cellStyle name="_KT (2)_4_PT02-03_Book1_PL KEM THEO TT 3927" xfId="388" xr:uid="{00000000-0005-0000-0000-00007E010000}"/>
    <cellStyle name="_KT (2)_4_PT02-03_Book1_Phu luc " xfId="387" xr:uid="{00000000-0005-0000-0000-00007D010000}"/>
    <cellStyle name="_KT (2)_4_PT02-03_Book1_Xay dung trung tam ung buou" xfId="389" xr:uid="{00000000-0005-0000-0000-00007F010000}"/>
    <cellStyle name="_KT (2)_4_PT02-03_Copy of ho so thanh toan dot 3(26-8-2012)" xfId="390" xr:uid="{00000000-0005-0000-0000-000080010000}"/>
    <cellStyle name="_KT (2)_4_PT02-03_Mang dien thoai noi bo" xfId="391" xr:uid="{00000000-0005-0000-0000-000081010000}"/>
    <cellStyle name="_KT (2)_4_PT02-03_PL KEM THEO TT 3927" xfId="393" xr:uid="{00000000-0005-0000-0000-000083010000}"/>
    <cellStyle name="_KT (2)_4_PT02-03_Phu luc " xfId="392" xr:uid="{00000000-0005-0000-0000-000082010000}"/>
    <cellStyle name="_KT (2)_4_PT02-03_Xay dung trung tam ung buou" xfId="394" xr:uid="{00000000-0005-0000-0000-000084010000}"/>
    <cellStyle name="_KT (2)_4_Phu luc " xfId="369" xr:uid="{00000000-0005-0000-0000-00006B010000}"/>
    <cellStyle name="_KT (2)_4_Qt-HT3PQ1(CauKho)" xfId="395" xr:uid="{00000000-0005-0000-0000-000085010000}"/>
    <cellStyle name="_KT (2)_4_Qt-HT3PQ1(CauKho)_Copy of ho so thanh toan dot 3(26-8-2012)" xfId="396" xr:uid="{00000000-0005-0000-0000-000086010000}"/>
    <cellStyle name="_KT (2)_4_Qt-HT3PQ1(CauKho)_Mang dien thoai noi bo" xfId="397" xr:uid="{00000000-0005-0000-0000-000087010000}"/>
    <cellStyle name="_KT (2)_4_Qt-HT3PQ1(CauKho)_PL KEM THEO TT 3927" xfId="399" xr:uid="{00000000-0005-0000-0000-000089010000}"/>
    <cellStyle name="_KT (2)_4_Qt-HT3PQ1(CauKho)_Phu luc " xfId="398" xr:uid="{00000000-0005-0000-0000-000088010000}"/>
    <cellStyle name="_KT (2)_4_Qt-HT3PQ1(CauKho)_Xay dung trung tam ung buou" xfId="400" xr:uid="{00000000-0005-0000-0000-00008A010000}"/>
    <cellStyle name="_KT (2)_4_San vuon ngoai nha truong TCQY(25-2-15)" xfId="401" xr:uid="{00000000-0005-0000-0000-00008B010000}"/>
    <cellStyle name="_KT (2)_4_TBI GIAO THUY MOI NHAT" xfId="402" xr:uid="{00000000-0005-0000-0000-00008C010000}"/>
    <cellStyle name="_KT (2)_4_TG-TH" xfId="403" xr:uid="{00000000-0005-0000-0000-00008D010000}"/>
    <cellStyle name="_KT (2)_4_TG-TH_Copy of ho so thanh toan dot 3(26-8-2012)" xfId="404" xr:uid="{00000000-0005-0000-0000-00008E010000}"/>
    <cellStyle name="_KT (2)_4_TG-TH_Mang dien thoai noi bo" xfId="405" xr:uid="{00000000-0005-0000-0000-00008F010000}"/>
    <cellStyle name="_KT (2)_4_TG-TH_PL KEM THEO TT 3927" xfId="407" xr:uid="{00000000-0005-0000-0000-000091010000}"/>
    <cellStyle name="_KT (2)_4_TG-TH_Phu luc " xfId="406" xr:uid="{00000000-0005-0000-0000-000090010000}"/>
    <cellStyle name="_KT (2)_4_TG-TH_San vuon ngoai nha truong TCQY(25-2-15)" xfId="408" xr:uid="{00000000-0005-0000-0000-000092010000}"/>
    <cellStyle name="_KT (2)_4_TG-TH_TBI GIAO THUY MOI NHAT" xfId="409" xr:uid="{00000000-0005-0000-0000-000093010000}"/>
    <cellStyle name="_KT (2)_4_TG-TH_Thuyetminh du toan dot 1 oda15-giaidoan3" xfId="410" xr:uid="{00000000-0005-0000-0000-000094010000}"/>
    <cellStyle name="_KT (2)_4_TG-TH_Xay dung trung tam ung buou" xfId="411" xr:uid="{00000000-0005-0000-0000-000095010000}"/>
    <cellStyle name="_KT (2)_4_TKE" xfId="416" xr:uid="{00000000-0005-0000-0000-00009A010000}"/>
    <cellStyle name="_KT (2)_4_TH KE" xfId="412" xr:uid="{00000000-0005-0000-0000-000096010000}"/>
    <cellStyle name="_KT (2)_4_TH KE_Book1" xfId="413" xr:uid="{00000000-0005-0000-0000-000097010000}"/>
    <cellStyle name="_KT (2)_4_THU CHI TIEN" xfId="414" xr:uid="{00000000-0005-0000-0000-000098010000}"/>
    <cellStyle name="_KT (2)_4_Thuyetminh du toan dot 1 oda15-giaidoan3" xfId="415" xr:uid="{00000000-0005-0000-0000-000099010000}"/>
    <cellStyle name="_KT (2)_4_Xay dung trung tam ung buou" xfId="417" xr:uid="{00000000-0005-0000-0000-00009B010000}"/>
    <cellStyle name="_KT (2)_5" xfId="418" xr:uid="{00000000-0005-0000-0000-00009C010000}"/>
    <cellStyle name="_KT (2)_5_BAO CAO KLCT PT2000" xfId="419" xr:uid="{00000000-0005-0000-0000-00009D010000}"/>
    <cellStyle name="_KT (2)_5_BAO CAO KLCT PT2000_Copy of ho so thanh toan dot 3(26-8-2012)" xfId="420" xr:uid="{00000000-0005-0000-0000-00009E010000}"/>
    <cellStyle name="_KT (2)_5_BAO CAO KLCT PT2000_Mang dien thoai noi bo" xfId="421" xr:uid="{00000000-0005-0000-0000-00009F010000}"/>
    <cellStyle name="_KT (2)_5_BAO CAO KLCT PT2000_PL KEM THEO TT 3927" xfId="423" xr:uid="{00000000-0005-0000-0000-0000A1010000}"/>
    <cellStyle name="_KT (2)_5_BAO CAO KLCT PT2000_Phu luc " xfId="422" xr:uid="{00000000-0005-0000-0000-0000A0010000}"/>
    <cellStyle name="_KT (2)_5_BAO CAO KLCT PT2000_Xay dung trung tam ung buou" xfId="424" xr:uid="{00000000-0005-0000-0000-0000A2010000}"/>
    <cellStyle name="_KT (2)_5_BAO CAO PT2000" xfId="425" xr:uid="{00000000-0005-0000-0000-0000A3010000}"/>
    <cellStyle name="_KT (2)_5_BAO CAO PT2000_Book1" xfId="426" xr:uid="{00000000-0005-0000-0000-0000A4010000}"/>
    <cellStyle name="_KT (2)_5_BAO CAO PT2000_Book1_Copy of ho so thanh toan dot 3(26-8-2012)" xfId="427" xr:uid="{00000000-0005-0000-0000-0000A5010000}"/>
    <cellStyle name="_KT (2)_5_BAO CAO PT2000_Book1_Mang dien thoai noi bo" xfId="428" xr:uid="{00000000-0005-0000-0000-0000A6010000}"/>
    <cellStyle name="_KT (2)_5_BAO CAO PT2000_Book1_PL KEM THEO TT 3927" xfId="430" xr:uid="{00000000-0005-0000-0000-0000A8010000}"/>
    <cellStyle name="_KT (2)_5_BAO CAO PT2000_Book1_Phu luc " xfId="429" xr:uid="{00000000-0005-0000-0000-0000A7010000}"/>
    <cellStyle name="_KT (2)_5_BAO CAO PT2000_Book1_Xay dung trung tam ung buou" xfId="431" xr:uid="{00000000-0005-0000-0000-0000A9010000}"/>
    <cellStyle name="_KT (2)_5_BAO CAO PT2000_Copy of ho so thanh toan dot 3(26-8-2012)" xfId="432" xr:uid="{00000000-0005-0000-0000-0000AA010000}"/>
    <cellStyle name="_KT (2)_5_BAO CAO PT2000_Mang dien thoai noi bo" xfId="433" xr:uid="{00000000-0005-0000-0000-0000AB010000}"/>
    <cellStyle name="_KT (2)_5_BAO CAO PT2000_PL KEM THEO TT 3927" xfId="435" xr:uid="{00000000-0005-0000-0000-0000AD010000}"/>
    <cellStyle name="_KT (2)_5_BAO CAO PT2000_Phu luc " xfId="434" xr:uid="{00000000-0005-0000-0000-0000AC010000}"/>
    <cellStyle name="_KT (2)_5_BAO CAO PT2000_Xay dung trung tam ung buou" xfId="436" xr:uid="{00000000-0005-0000-0000-0000AE010000}"/>
    <cellStyle name="_KT (2)_5_Bao cao XDCB 2001 - T11 KH dieu chinh 20-11-THAI" xfId="437" xr:uid="{00000000-0005-0000-0000-0000AF010000}"/>
    <cellStyle name="_KT (2)_5_Bao cao XDCB 2001 - T11 KH dieu chinh 20-11-THAI_Copy of ho so thanh toan dot 3(26-8-2012)" xfId="438" xr:uid="{00000000-0005-0000-0000-0000B0010000}"/>
    <cellStyle name="_KT (2)_5_Bao cao XDCB 2001 - T11 KH dieu chinh 20-11-THAI_Mang dien thoai noi bo" xfId="439" xr:uid="{00000000-0005-0000-0000-0000B1010000}"/>
    <cellStyle name="_KT (2)_5_Bao cao XDCB 2001 - T11 KH dieu chinh 20-11-THAI_PL KEM THEO TT 3927" xfId="441" xr:uid="{00000000-0005-0000-0000-0000B3010000}"/>
    <cellStyle name="_KT (2)_5_Bao cao XDCB 2001 - T11 KH dieu chinh 20-11-THAI_Phu luc " xfId="440" xr:uid="{00000000-0005-0000-0000-0000B2010000}"/>
    <cellStyle name="_KT (2)_5_Bao cao XDCB 2001 - T11 KH dieu chinh 20-11-THAI_Xay dung trung tam ung buou" xfId="442" xr:uid="{00000000-0005-0000-0000-0000B4010000}"/>
    <cellStyle name="_KT (2)_5_Book1" xfId="443" xr:uid="{00000000-0005-0000-0000-0000B5010000}"/>
    <cellStyle name="_KT (2)_5_Book1_1" xfId="444" xr:uid="{00000000-0005-0000-0000-0000B6010000}"/>
    <cellStyle name="_KT (2)_5_Book1_1_Copy of ho so thanh toan dot 3(26-8-2012)" xfId="445" xr:uid="{00000000-0005-0000-0000-0000B7010000}"/>
    <cellStyle name="_KT (2)_5_Book1_1_Mang dien thoai noi bo" xfId="446" xr:uid="{00000000-0005-0000-0000-0000B8010000}"/>
    <cellStyle name="_KT (2)_5_Book1_1_PL KEM THEO TT 3927" xfId="448" xr:uid="{00000000-0005-0000-0000-0000BA010000}"/>
    <cellStyle name="_KT (2)_5_Book1_1_Phu luc " xfId="447" xr:uid="{00000000-0005-0000-0000-0000B9010000}"/>
    <cellStyle name="_KT (2)_5_Book1_1_Xay dung trung tam ung buou" xfId="449" xr:uid="{00000000-0005-0000-0000-0000BB010000}"/>
    <cellStyle name="_KT (2)_5_Book1_2" xfId="450" xr:uid="{00000000-0005-0000-0000-0000BC010000}"/>
    <cellStyle name="_KT (2)_5_Book1_2_Copy of ho so thanh toan dot 3(26-8-2012)" xfId="451" xr:uid="{00000000-0005-0000-0000-0000BD010000}"/>
    <cellStyle name="_KT (2)_5_Book1_2_Mang dien thoai noi bo" xfId="452" xr:uid="{00000000-0005-0000-0000-0000BE010000}"/>
    <cellStyle name="_KT (2)_5_Book1_2_PL KEM THEO TT 3927" xfId="454" xr:uid="{00000000-0005-0000-0000-0000C0010000}"/>
    <cellStyle name="_KT (2)_5_Book1_2_Phu luc " xfId="453" xr:uid="{00000000-0005-0000-0000-0000BF010000}"/>
    <cellStyle name="_KT (2)_5_Book1_2_Xay dung trung tam ung buou" xfId="455" xr:uid="{00000000-0005-0000-0000-0000C1010000}"/>
    <cellStyle name="_KT (2)_5_Book1_3" xfId="456" xr:uid="{00000000-0005-0000-0000-0000C2010000}"/>
    <cellStyle name="_KT (2)_5_Book1_3_Book1" xfId="457" xr:uid="{00000000-0005-0000-0000-0000C3010000}"/>
    <cellStyle name="_KT (2)_5_Book1_3_PL KEM THEO TT 3927" xfId="459" xr:uid="{00000000-0005-0000-0000-0000C5010000}"/>
    <cellStyle name="_KT (2)_5_Book1_3_Phu luc " xfId="458" xr:uid="{00000000-0005-0000-0000-0000C4010000}"/>
    <cellStyle name="_KT (2)_5_Book1_4" xfId="460" xr:uid="{00000000-0005-0000-0000-0000C6010000}"/>
    <cellStyle name="_KT (2)_5_Book1_BC-QT-WB-dthao" xfId="461" xr:uid="{00000000-0005-0000-0000-0000C7010000}"/>
    <cellStyle name="_KT (2)_5_Book1_BC-QT-WB-dthao_Copy of ho so thanh toan dot 3(26-8-2012)" xfId="462" xr:uid="{00000000-0005-0000-0000-0000C8010000}"/>
    <cellStyle name="_KT (2)_5_Book1_BC-QT-WB-dthao_Mang dien thoai noi bo" xfId="463" xr:uid="{00000000-0005-0000-0000-0000C9010000}"/>
    <cellStyle name="_KT (2)_5_Book1_BC-QT-WB-dthao_PL KEM THEO TT 3927" xfId="465" xr:uid="{00000000-0005-0000-0000-0000CB010000}"/>
    <cellStyle name="_KT (2)_5_Book1_BC-QT-WB-dthao_Phu luc " xfId="464" xr:uid="{00000000-0005-0000-0000-0000CA010000}"/>
    <cellStyle name="_KT (2)_5_Book1_BC-QT-WB-dthao_Xay dung trung tam ung buou" xfId="466" xr:uid="{00000000-0005-0000-0000-0000CC010000}"/>
    <cellStyle name="_KT (2)_5_Book1_Book1" xfId="467" xr:uid="{00000000-0005-0000-0000-0000CD010000}"/>
    <cellStyle name="_KT (2)_5_Book1_Copy of ho so thanh toan dot 3(26-8-2012)" xfId="468" xr:uid="{00000000-0005-0000-0000-0000CE010000}"/>
    <cellStyle name="_KT (2)_5_Book1_Mang dien thoai noi bo" xfId="469" xr:uid="{00000000-0005-0000-0000-0000CF010000}"/>
    <cellStyle name="_KT (2)_5_Book1_PL KEM THEO TT 3927" xfId="471" xr:uid="{00000000-0005-0000-0000-0000D1010000}"/>
    <cellStyle name="_KT (2)_5_Book1_Phu luc " xfId="470" xr:uid="{00000000-0005-0000-0000-0000D0010000}"/>
    <cellStyle name="_KT (2)_5_Book1_San vuon ngoai nha truong TCQY(25-2-15)" xfId="472" xr:uid="{00000000-0005-0000-0000-0000D2010000}"/>
    <cellStyle name="_KT (2)_5_Book1_TKE" xfId="476" xr:uid="{00000000-0005-0000-0000-0000D6010000}"/>
    <cellStyle name="_KT (2)_5_Book1_TH KE" xfId="473" xr:uid="{00000000-0005-0000-0000-0000D3010000}"/>
    <cellStyle name="_KT (2)_5_Book1_THU CHI TIEN" xfId="474" xr:uid="{00000000-0005-0000-0000-0000D4010000}"/>
    <cellStyle name="_KT (2)_5_Book1_Thuyetminh du toan dot 1 oda15-giaidoan3" xfId="475" xr:uid="{00000000-0005-0000-0000-0000D5010000}"/>
    <cellStyle name="_KT (2)_5_Book1_Xay dung trung tam ung buou" xfId="477" xr:uid="{00000000-0005-0000-0000-0000D7010000}"/>
    <cellStyle name="_KT (2)_5_Copy of ho so thanh toan dot 3(26-8-2012)" xfId="478" xr:uid="{00000000-0005-0000-0000-0000D8010000}"/>
    <cellStyle name="_KT (2)_5_DTCDT MR.2N110.HOCMON.TDTOAN.CCUNG" xfId="479" xr:uid="{00000000-0005-0000-0000-0000D9010000}"/>
    <cellStyle name="_KT (2)_5_DTCDT MR.2N110.HOCMON.TDTOAN.CCUNG_Copy of ho so thanh toan dot 3(26-8-2012)" xfId="480" xr:uid="{00000000-0005-0000-0000-0000DA010000}"/>
    <cellStyle name="_KT (2)_5_DTCDT MR.2N110.HOCMON.TDTOAN.CCUNG_Mang dien thoai noi bo" xfId="481" xr:uid="{00000000-0005-0000-0000-0000DB010000}"/>
    <cellStyle name="_KT (2)_5_DTCDT MR.2N110.HOCMON.TDTOAN.CCUNG_PL KEM THEO TT 3927" xfId="483" xr:uid="{00000000-0005-0000-0000-0000DD010000}"/>
    <cellStyle name="_KT (2)_5_DTCDT MR.2N110.HOCMON.TDTOAN.CCUNG_Phu luc " xfId="482" xr:uid="{00000000-0005-0000-0000-0000DC010000}"/>
    <cellStyle name="_KT (2)_5_DTCDT MR.2N110.HOCMON.TDTOAN.CCUNG_Xay dung trung tam ung buou" xfId="484" xr:uid="{00000000-0005-0000-0000-0000DE010000}"/>
    <cellStyle name="_KT (2)_5_Lora-tungchau" xfId="485" xr:uid="{00000000-0005-0000-0000-0000DF010000}"/>
    <cellStyle name="_KT (2)_5_Lora-tungchau_Copy of ho so thanh toan dot 3(26-8-2012)" xfId="486" xr:uid="{00000000-0005-0000-0000-0000E0010000}"/>
    <cellStyle name="_KT (2)_5_Lora-tungchau_Mang dien thoai noi bo" xfId="487" xr:uid="{00000000-0005-0000-0000-0000E1010000}"/>
    <cellStyle name="_KT (2)_5_Lora-tungchau_PL KEM THEO TT 3927" xfId="489" xr:uid="{00000000-0005-0000-0000-0000E3010000}"/>
    <cellStyle name="_KT (2)_5_Lora-tungchau_Phu luc " xfId="488" xr:uid="{00000000-0005-0000-0000-0000E2010000}"/>
    <cellStyle name="_KT (2)_5_Lora-tungchau_Xay dung trung tam ung buou" xfId="490" xr:uid="{00000000-0005-0000-0000-0000E4010000}"/>
    <cellStyle name="_KT (2)_5_Mang dien thoai noi bo" xfId="491" xr:uid="{00000000-0005-0000-0000-0000E5010000}"/>
    <cellStyle name="_KT (2)_5_PGIA-phieu tham tra Kho bac" xfId="492" xr:uid="{00000000-0005-0000-0000-0000E6010000}"/>
    <cellStyle name="_KT (2)_5_PGIA-phieu tham tra Kho bac_Copy of ho so thanh toan dot 3(26-8-2012)" xfId="493" xr:uid="{00000000-0005-0000-0000-0000E7010000}"/>
    <cellStyle name="_KT (2)_5_PGIA-phieu tham tra Kho bac_Mang dien thoai noi bo" xfId="494" xr:uid="{00000000-0005-0000-0000-0000E8010000}"/>
    <cellStyle name="_KT (2)_5_PGIA-phieu tham tra Kho bac_PL KEM THEO TT 3927" xfId="496" xr:uid="{00000000-0005-0000-0000-0000EA010000}"/>
    <cellStyle name="_KT (2)_5_PGIA-phieu tham tra Kho bac_Phu luc " xfId="495" xr:uid="{00000000-0005-0000-0000-0000E9010000}"/>
    <cellStyle name="_KT (2)_5_PGIA-phieu tham tra Kho bac_Xay dung trung tam ung buou" xfId="497" xr:uid="{00000000-0005-0000-0000-0000EB010000}"/>
    <cellStyle name="_KT (2)_5_PL KEM THEO TT 3927" xfId="499" xr:uid="{00000000-0005-0000-0000-0000ED010000}"/>
    <cellStyle name="_KT (2)_5_PT02-02" xfId="500" xr:uid="{00000000-0005-0000-0000-0000EE010000}"/>
    <cellStyle name="_KT (2)_5_PT02-02_Book1" xfId="501" xr:uid="{00000000-0005-0000-0000-0000EF010000}"/>
    <cellStyle name="_KT (2)_5_PT02-02_Book1_Copy of ho so thanh toan dot 3(26-8-2012)" xfId="502" xr:uid="{00000000-0005-0000-0000-0000F0010000}"/>
    <cellStyle name="_KT (2)_5_PT02-02_Book1_Mang dien thoai noi bo" xfId="503" xr:uid="{00000000-0005-0000-0000-0000F1010000}"/>
    <cellStyle name="_KT (2)_5_PT02-02_Book1_PL KEM THEO TT 3927" xfId="505" xr:uid="{00000000-0005-0000-0000-0000F3010000}"/>
    <cellStyle name="_KT (2)_5_PT02-02_Book1_Phu luc " xfId="504" xr:uid="{00000000-0005-0000-0000-0000F2010000}"/>
    <cellStyle name="_KT (2)_5_PT02-02_Book1_Xay dung trung tam ung buou" xfId="506" xr:uid="{00000000-0005-0000-0000-0000F4010000}"/>
    <cellStyle name="_KT (2)_5_PT02-02_Copy of ho so thanh toan dot 3(26-8-2012)" xfId="507" xr:uid="{00000000-0005-0000-0000-0000F5010000}"/>
    <cellStyle name="_KT (2)_5_PT02-02_Mang dien thoai noi bo" xfId="508" xr:uid="{00000000-0005-0000-0000-0000F6010000}"/>
    <cellStyle name="_KT (2)_5_PT02-02_PL KEM THEO TT 3927" xfId="510" xr:uid="{00000000-0005-0000-0000-0000F8010000}"/>
    <cellStyle name="_KT (2)_5_PT02-02_Phu luc " xfId="509" xr:uid="{00000000-0005-0000-0000-0000F7010000}"/>
    <cellStyle name="_KT (2)_5_PT02-02_Xay dung trung tam ung buou" xfId="511" xr:uid="{00000000-0005-0000-0000-0000F9010000}"/>
    <cellStyle name="_KT (2)_5_PT02-03" xfId="512" xr:uid="{00000000-0005-0000-0000-0000FA010000}"/>
    <cellStyle name="_KT (2)_5_PT02-03_Book1" xfId="513" xr:uid="{00000000-0005-0000-0000-0000FB010000}"/>
    <cellStyle name="_KT (2)_5_PT02-03_Book1_Copy of ho so thanh toan dot 3(26-8-2012)" xfId="514" xr:uid="{00000000-0005-0000-0000-0000FC010000}"/>
    <cellStyle name="_KT (2)_5_PT02-03_Book1_Mang dien thoai noi bo" xfId="515" xr:uid="{00000000-0005-0000-0000-0000FD010000}"/>
    <cellStyle name="_KT (2)_5_PT02-03_Book1_PL KEM THEO TT 3927" xfId="517" xr:uid="{00000000-0005-0000-0000-0000FF010000}"/>
    <cellStyle name="_KT (2)_5_PT02-03_Book1_Phu luc " xfId="516" xr:uid="{00000000-0005-0000-0000-0000FE010000}"/>
    <cellStyle name="_KT (2)_5_PT02-03_Book1_Xay dung trung tam ung buou" xfId="518" xr:uid="{00000000-0005-0000-0000-000000020000}"/>
    <cellStyle name="_KT (2)_5_PT02-03_Copy of ho so thanh toan dot 3(26-8-2012)" xfId="519" xr:uid="{00000000-0005-0000-0000-000001020000}"/>
    <cellStyle name="_KT (2)_5_PT02-03_Mang dien thoai noi bo" xfId="520" xr:uid="{00000000-0005-0000-0000-000002020000}"/>
    <cellStyle name="_KT (2)_5_PT02-03_PL KEM THEO TT 3927" xfId="522" xr:uid="{00000000-0005-0000-0000-000004020000}"/>
    <cellStyle name="_KT (2)_5_PT02-03_Phu luc " xfId="521" xr:uid="{00000000-0005-0000-0000-000003020000}"/>
    <cellStyle name="_KT (2)_5_PT02-03_Xay dung trung tam ung buou" xfId="523" xr:uid="{00000000-0005-0000-0000-000005020000}"/>
    <cellStyle name="_KT (2)_5_Phu luc " xfId="498" xr:uid="{00000000-0005-0000-0000-0000EC010000}"/>
    <cellStyle name="_KT (2)_5_Qt-HT3PQ1(CauKho)" xfId="524" xr:uid="{00000000-0005-0000-0000-000006020000}"/>
    <cellStyle name="_KT (2)_5_Qt-HT3PQ1(CauKho)_Copy of ho so thanh toan dot 3(26-8-2012)" xfId="525" xr:uid="{00000000-0005-0000-0000-000007020000}"/>
    <cellStyle name="_KT (2)_5_Qt-HT3PQ1(CauKho)_Mang dien thoai noi bo" xfId="526" xr:uid="{00000000-0005-0000-0000-000008020000}"/>
    <cellStyle name="_KT (2)_5_Qt-HT3PQ1(CauKho)_PL KEM THEO TT 3927" xfId="528" xr:uid="{00000000-0005-0000-0000-00000A020000}"/>
    <cellStyle name="_KT (2)_5_Qt-HT3PQ1(CauKho)_Phu luc " xfId="527" xr:uid="{00000000-0005-0000-0000-000009020000}"/>
    <cellStyle name="_KT (2)_5_Qt-HT3PQ1(CauKho)_Xay dung trung tam ung buou" xfId="529" xr:uid="{00000000-0005-0000-0000-00000B020000}"/>
    <cellStyle name="_KT (2)_5_San vuon ngoai nha truong TCQY(25-2-15)" xfId="530" xr:uid="{00000000-0005-0000-0000-00000C020000}"/>
    <cellStyle name="_KT (2)_5_TKE" xfId="535" xr:uid="{00000000-0005-0000-0000-000011020000}"/>
    <cellStyle name="_KT (2)_5_TH KE" xfId="531" xr:uid="{00000000-0005-0000-0000-00000D020000}"/>
    <cellStyle name="_KT (2)_5_TH KE_Book1" xfId="532" xr:uid="{00000000-0005-0000-0000-00000E020000}"/>
    <cellStyle name="_KT (2)_5_THU CHI TIEN" xfId="533" xr:uid="{00000000-0005-0000-0000-00000F020000}"/>
    <cellStyle name="_KT (2)_5_Thuyetminh du toan dot 1 oda15-giaidoan3" xfId="534" xr:uid="{00000000-0005-0000-0000-000010020000}"/>
    <cellStyle name="_KT (2)_5_Xay dung trung tam ung buou" xfId="536" xr:uid="{00000000-0005-0000-0000-000012020000}"/>
    <cellStyle name="_KT (2)_Book1" xfId="537" xr:uid="{00000000-0005-0000-0000-000013020000}"/>
    <cellStyle name="_KT (2)_Book1_1" xfId="538" xr:uid="{00000000-0005-0000-0000-000014020000}"/>
    <cellStyle name="_KT (2)_Book1_BC-QT-WB-dthao" xfId="539" xr:uid="{00000000-0005-0000-0000-000015020000}"/>
    <cellStyle name="_KT (2)_Book1_BC-QT-WB-dthao_Copy of ho so thanh toan dot 3(26-8-2012)" xfId="540" xr:uid="{00000000-0005-0000-0000-000016020000}"/>
    <cellStyle name="_KT (2)_Book1_BC-QT-WB-dthao_Mang dien thoai noi bo" xfId="541" xr:uid="{00000000-0005-0000-0000-000017020000}"/>
    <cellStyle name="_KT (2)_Book1_BC-QT-WB-dthao_PL KEM THEO TT 3927" xfId="543" xr:uid="{00000000-0005-0000-0000-000019020000}"/>
    <cellStyle name="_KT (2)_Book1_BC-QT-WB-dthao_Phu luc " xfId="542" xr:uid="{00000000-0005-0000-0000-000018020000}"/>
    <cellStyle name="_KT (2)_Book1_BC-QT-WB-dthao_Xay dung trung tam ung buou" xfId="544" xr:uid="{00000000-0005-0000-0000-00001A020000}"/>
    <cellStyle name="_KT (2)_Book1_Copy of ho so thanh toan dot 3(26-8-2012)" xfId="545" xr:uid="{00000000-0005-0000-0000-00001B020000}"/>
    <cellStyle name="_KT (2)_Book1_Mang dien thoai noi bo" xfId="546" xr:uid="{00000000-0005-0000-0000-00001C020000}"/>
    <cellStyle name="_KT (2)_Book1_PL KEM THEO TT 3927" xfId="548" xr:uid="{00000000-0005-0000-0000-00001E020000}"/>
    <cellStyle name="_KT (2)_Book1_Phu luc " xfId="547" xr:uid="{00000000-0005-0000-0000-00001D020000}"/>
    <cellStyle name="_KT (2)_Book1_Xay dung trung tam ung buou" xfId="549" xr:uid="{00000000-0005-0000-0000-00001F020000}"/>
    <cellStyle name="_KT (2)_Copy of ho so thanh toan dot 3(26-8-2012)" xfId="550" xr:uid="{00000000-0005-0000-0000-000020020000}"/>
    <cellStyle name="_KT (2)_Lora-tungchau" xfId="551" xr:uid="{00000000-0005-0000-0000-000021020000}"/>
    <cellStyle name="_KT (2)_Lora-tungchau_Copy of ho so thanh toan dot 3(26-8-2012)" xfId="552" xr:uid="{00000000-0005-0000-0000-000022020000}"/>
    <cellStyle name="_KT (2)_Lora-tungchau_Mang dien thoai noi bo" xfId="553" xr:uid="{00000000-0005-0000-0000-000023020000}"/>
    <cellStyle name="_KT (2)_Lora-tungchau_PL KEM THEO TT 3927" xfId="555" xr:uid="{00000000-0005-0000-0000-000025020000}"/>
    <cellStyle name="_KT (2)_Lora-tungchau_Phu luc " xfId="554" xr:uid="{00000000-0005-0000-0000-000024020000}"/>
    <cellStyle name="_KT (2)_Lora-tungchau_Xay dung trung tam ung buou" xfId="556" xr:uid="{00000000-0005-0000-0000-000026020000}"/>
    <cellStyle name="_KT (2)_Mang dien thoai noi bo" xfId="557" xr:uid="{00000000-0005-0000-0000-000027020000}"/>
    <cellStyle name="_KT (2)_PERSONAL" xfId="558" xr:uid="{00000000-0005-0000-0000-000028020000}"/>
    <cellStyle name="_KT (2)_PERSONAL_Book1" xfId="559" xr:uid="{00000000-0005-0000-0000-000029020000}"/>
    <cellStyle name="_KT (2)_PERSONAL_Book1_Book1" xfId="560" xr:uid="{00000000-0005-0000-0000-00002A020000}"/>
    <cellStyle name="_KT (2)_PERSONAL_Book1_THU CHI TIEN" xfId="561" xr:uid="{00000000-0005-0000-0000-00002B020000}"/>
    <cellStyle name="_KT (2)_PERSONAL_Copy of ho so thanh toan dot 3(26-8-2012)" xfId="562" xr:uid="{00000000-0005-0000-0000-00002C020000}"/>
    <cellStyle name="_KT (2)_PERSONAL_HTQ.8 GD1" xfId="563" xr:uid="{00000000-0005-0000-0000-00002D020000}"/>
    <cellStyle name="_KT (2)_PERSONAL_HTQ.8 GD1_Copy of ho so thanh toan dot 3(26-8-2012)" xfId="564" xr:uid="{00000000-0005-0000-0000-00002E020000}"/>
    <cellStyle name="_KT (2)_PERSONAL_HTQ.8 GD1_Mang dien thoai noi bo" xfId="565" xr:uid="{00000000-0005-0000-0000-00002F020000}"/>
    <cellStyle name="_KT (2)_PERSONAL_HTQ.8 GD1_PL KEM THEO TT 3927" xfId="567" xr:uid="{00000000-0005-0000-0000-000031020000}"/>
    <cellStyle name="_KT (2)_PERSONAL_HTQ.8 GD1_Phu luc " xfId="566" xr:uid="{00000000-0005-0000-0000-000030020000}"/>
    <cellStyle name="_KT (2)_PERSONAL_HTQ.8 GD1_Xay dung trung tam ung buou" xfId="568" xr:uid="{00000000-0005-0000-0000-000032020000}"/>
    <cellStyle name="_KT (2)_PERSONAL_Mang dien thoai noi bo" xfId="569" xr:uid="{00000000-0005-0000-0000-000033020000}"/>
    <cellStyle name="_KT (2)_PERSONAL_PL KEM THEO TT 3927" xfId="571" xr:uid="{00000000-0005-0000-0000-000035020000}"/>
    <cellStyle name="_KT (2)_PERSONAL_Phu luc " xfId="570" xr:uid="{00000000-0005-0000-0000-000034020000}"/>
    <cellStyle name="_KT (2)_PERSONAL_San vuon ngoai nha truong TCQY(25-2-15)" xfId="572" xr:uid="{00000000-0005-0000-0000-000036020000}"/>
    <cellStyle name="_KT (2)_PERSONAL_TKE" xfId="576" xr:uid="{00000000-0005-0000-0000-00003A020000}"/>
    <cellStyle name="_KT (2)_PERSONAL_Tong hop KHCB 2001" xfId="577" xr:uid="{00000000-0005-0000-0000-00003B020000}"/>
    <cellStyle name="_KT (2)_PERSONAL_Tong hop KHCB 2001_Copy of ho so thanh toan dot 3(26-8-2012)" xfId="578" xr:uid="{00000000-0005-0000-0000-00003C020000}"/>
    <cellStyle name="_KT (2)_PERSONAL_Tong hop KHCB 2001_Mang dien thoai noi bo" xfId="579" xr:uid="{00000000-0005-0000-0000-00003D020000}"/>
    <cellStyle name="_KT (2)_PERSONAL_Tong hop KHCB 2001_San vuon ngoai nha truong TCQY(25-2-15)" xfId="580" xr:uid="{00000000-0005-0000-0000-00003E020000}"/>
    <cellStyle name="_KT (2)_PERSONAL_Tong hop KHCB 2001_Thuyetminh du toan dot 1 oda15-giaidoan3" xfId="581" xr:uid="{00000000-0005-0000-0000-00003F020000}"/>
    <cellStyle name="_KT (2)_PERSONAL_Tong hop KHCB 2001_Xay dung trung tam ung buou" xfId="582" xr:uid="{00000000-0005-0000-0000-000040020000}"/>
    <cellStyle name="_KT (2)_PERSONAL_TH KE" xfId="573" xr:uid="{00000000-0005-0000-0000-000037020000}"/>
    <cellStyle name="_KT (2)_PERSONAL_THU CHI TIEN" xfId="574" xr:uid="{00000000-0005-0000-0000-000038020000}"/>
    <cellStyle name="_KT (2)_PERSONAL_Thuyetminh du toan dot 1 oda15-giaidoan3" xfId="575" xr:uid="{00000000-0005-0000-0000-000039020000}"/>
    <cellStyle name="_KT (2)_PERSONAL_Xay dung trung tam ung buou" xfId="583" xr:uid="{00000000-0005-0000-0000-000041020000}"/>
    <cellStyle name="_KT (2)_PL KEM THEO TT 3927" xfId="585" xr:uid="{00000000-0005-0000-0000-000043020000}"/>
    <cellStyle name="_KT (2)_Phu luc " xfId="584" xr:uid="{00000000-0005-0000-0000-000042020000}"/>
    <cellStyle name="_KT (2)_Qt-HT3PQ1(CauKho)" xfId="586" xr:uid="{00000000-0005-0000-0000-000044020000}"/>
    <cellStyle name="_KT (2)_Qt-HT3PQ1(CauKho)_Copy of ho so thanh toan dot 3(26-8-2012)" xfId="587" xr:uid="{00000000-0005-0000-0000-000045020000}"/>
    <cellStyle name="_KT (2)_Qt-HT3PQ1(CauKho)_Mang dien thoai noi bo" xfId="588" xr:uid="{00000000-0005-0000-0000-000046020000}"/>
    <cellStyle name="_KT (2)_Qt-HT3PQ1(CauKho)_PL KEM THEO TT 3927" xfId="590" xr:uid="{00000000-0005-0000-0000-000048020000}"/>
    <cellStyle name="_KT (2)_Qt-HT3PQ1(CauKho)_Phu luc " xfId="589" xr:uid="{00000000-0005-0000-0000-000047020000}"/>
    <cellStyle name="_KT (2)_Qt-HT3PQ1(CauKho)_Xay dung trung tam ung buou" xfId="591" xr:uid="{00000000-0005-0000-0000-000049020000}"/>
    <cellStyle name="_KT (2)_San vuon ngoai nha truong TCQY(25-2-15)" xfId="592" xr:uid="{00000000-0005-0000-0000-00004A020000}"/>
    <cellStyle name="_KT (2)_TG-TH" xfId="593" xr:uid="{00000000-0005-0000-0000-00004B020000}"/>
    <cellStyle name="_KT (2)_TG-TH_Copy of ho so thanh toan dot 3(26-8-2012)" xfId="594" xr:uid="{00000000-0005-0000-0000-00004C020000}"/>
    <cellStyle name="_KT (2)_TG-TH_Mang dien thoai noi bo" xfId="595" xr:uid="{00000000-0005-0000-0000-00004D020000}"/>
    <cellStyle name="_KT (2)_TG-TH_San vuon ngoai nha truong TCQY(25-2-15)" xfId="596" xr:uid="{00000000-0005-0000-0000-00004E020000}"/>
    <cellStyle name="_KT (2)_TG-TH_Thuyetminh du toan dot 1 oda15-giaidoan3" xfId="597" xr:uid="{00000000-0005-0000-0000-00004F020000}"/>
    <cellStyle name="_KT (2)_TG-TH_Xay dung trung tam ung buou" xfId="598" xr:uid="{00000000-0005-0000-0000-000050020000}"/>
    <cellStyle name="_KT (2)_Thuyetminh du toan dot 1 oda15-giaidoan3" xfId="599" xr:uid="{00000000-0005-0000-0000-000051020000}"/>
    <cellStyle name="_KT (2)_Xay dung trung tam ung buou" xfId="600" xr:uid="{00000000-0005-0000-0000-000052020000}"/>
    <cellStyle name="_KT_TG" xfId="601" xr:uid="{00000000-0005-0000-0000-000053020000}"/>
    <cellStyle name="_KT_TG_1" xfId="602" xr:uid="{00000000-0005-0000-0000-000054020000}"/>
    <cellStyle name="_KT_TG_1_BAO CAO KLCT PT2000" xfId="603" xr:uid="{00000000-0005-0000-0000-000055020000}"/>
    <cellStyle name="_KT_TG_1_BAO CAO KLCT PT2000_Copy of ho so thanh toan dot 3(26-8-2012)" xfId="604" xr:uid="{00000000-0005-0000-0000-000056020000}"/>
    <cellStyle name="_KT_TG_1_BAO CAO KLCT PT2000_Mang dien thoai noi bo" xfId="605" xr:uid="{00000000-0005-0000-0000-000057020000}"/>
    <cellStyle name="_KT_TG_1_BAO CAO KLCT PT2000_PL KEM THEO TT 3927" xfId="607" xr:uid="{00000000-0005-0000-0000-000059020000}"/>
    <cellStyle name="_KT_TG_1_BAO CAO KLCT PT2000_Phu luc " xfId="606" xr:uid="{00000000-0005-0000-0000-000058020000}"/>
    <cellStyle name="_KT_TG_1_BAO CAO KLCT PT2000_Xay dung trung tam ung buou" xfId="608" xr:uid="{00000000-0005-0000-0000-00005A020000}"/>
    <cellStyle name="_KT_TG_1_BAO CAO PT2000" xfId="609" xr:uid="{00000000-0005-0000-0000-00005B020000}"/>
    <cellStyle name="_KT_TG_1_BAO CAO PT2000_Book1" xfId="610" xr:uid="{00000000-0005-0000-0000-00005C020000}"/>
    <cellStyle name="_KT_TG_1_BAO CAO PT2000_Book1_Copy of ho so thanh toan dot 3(26-8-2012)" xfId="611" xr:uid="{00000000-0005-0000-0000-00005D020000}"/>
    <cellStyle name="_KT_TG_1_BAO CAO PT2000_Book1_Mang dien thoai noi bo" xfId="612" xr:uid="{00000000-0005-0000-0000-00005E020000}"/>
    <cellStyle name="_KT_TG_1_BAO CAO PT2000_Book1_PL KEM THEO TT 3927" xfId="614" xr:uid="{00000000-0005-0000-0000-000060020000}"/>
    <cellStyle name="_KT_TG_1_BAO CAO PT2000_Book1_Phu luc " xfId="613" xr:uid="{00000000-0005-0000-0000-00005F020000}"/>
    <cellStyle name="_KT_TG_1_BAO CAO PT2000_Book1_Xay dung trung tam ung buou" xfId="615" xr:uid="{00000000-0005-0000-0000-000061020000}"/>
    <cellStyle name="_KT_TG_1_BAO CAO PT2000_Copy of ho so thanh toan dot 3(26-8-2012)" xfId="616" xr:uid="{00000000-0005-0000-0000-000062020000}"/>
    <cellStyle name="_KT_TG_1_BAO CAO PT2000_Mang dien thoai noi bo" xfId="617" xr:uid="{00000000-0005-0000-0000-000063020000}"/>
    <cellStyle name="_KT_TG_1_BAO CAO PT2000_PL KEM THEO TT 3927" xfId="619" xr:uid="{00000000-0005-0000-0000-000065020000}"/>
    <cellStyle name="_KT_TG_1_BAO CAO PT2000_Phu luc " xfId="618" xr:uid="{00000000-0005-0000-0000-000064020000}"/>
    <cellStyle name="_KT_TG_1_BAO CAO PT2000_Xay dung trung tam ung buou" xfId="620" xr:uid="{00000000-0005-0000-0000-000066020000}"/>
    <cellStyle name="_KT_TG_1_Bao cao XDCB 2001 - T11 KH dieu chinh 20-11-THAI" xfId="621" xr:uid="{00000000-0005-0000-0000-000067020000}"/>
    <cellStyle name="_KT_TG_1_Bao cao XDCB 2001 - T11 KH dieu chinh 20-11-THAI_Copy of ho so thanh toan dot 3(26-8-2012)" xfId="622" xr:uid="{00000000-0005-0000-0000-000068020000}"/>
    <cellStyle name="_KT_TG_1_Bao cao XDCB 2001 - T11 KH dieu chinh 20-11-THAI_Mang dien thoai noi bo" xfId="623" xr:uid="{00000000-0005-0000-0000-000069020000}"/>
    <cellStyle name="_KT_TG_1_Bao cao XDCB 2001 - T11 KH dieu chinh 20-11-THAI_PL KEM THEO TT 3927" xfId="625" xr:uid="{00000000-0005-0000-0000-00006B020000}"/>
    <cellStyle name="_KT_TG_1_Bao cao XDCB 2001 - T11 KH dieu chinh 20-11-THAI_Phu luc " xfId="624" xr:uid="{00000000-0005-0000-0000-00006A020000}"/>
    <cellStyle name="_KT_TG_1_Bao cao XDCB 2001 - T11 KH dieu chinh 20-11-THAI_Xay dung trung tam ung buou" xfId="626" xr:uid="{00000000-0005-0000-0000-00006C020000}"/>
    <cellStyle name="_KT_TG_1_Book1" xfId="627" xr:uid="{00000000-0005-0000-0000-00006D020000}"/>
    <cellStyle name="_KT_TG_1_Book1_1" xfId="628" xr:uid="{00000000-0005-0000-0000-00006E020000}"/>
    <cellStyle name="_KT_TG_1_Book1_1_Copy of ho so thanh toan dot 3(26-8-2012)" xfId="629" xr:uid="{00000000-0005-0000-0000-00006F020000}"/>
    <cellStyle name="_KT_TG_1_Book1_1_Mang dien thoai noi bo" xfId="630" xr:uid="{00000000-0005-0000-0000-000070020000}"/>
    <cellStyle name="_KT_TG_1_Book1_1_PL KEM THEO TT 3927" xfId="632" xr:uid="{00000000-0005-0000-0000-000072020000}"/>
    <cellStyle name="_KT_TG_1_Book1_1_Phu luc " xfId="631" xr:uid="{00000000-0005-0000-0000-000071020000}"/>
    <cellStyle name="_KT_TG_1_Book1_1_Xay dung trung tam ung buou" xfId="633" xr:uid="{00000000-0005-0000-0000-000073020000}"/>
    <cellStyle name="_KT_TG_1_Book1_2" xfId="634" xr:uid="{00000000-0005-0000-0000-000074020000}"/>
    <cellStyle name="_KT_TG_1_Book1_2_Copy of ho so thanh toan dot 3(26-8-2012)" xfId="635" xr:uid="{00000000-0005-0000-0000-000075020000}"/>
    <cellStyle name="_KT_TG_1_Book1_2_Mang dien thoai noi bo" xfId="636" xr:uid="{00000000-0005-0000-0000-000076020000}"/>
    <cellStyle name="_KT_TG_1_Book1_2_PL KEM THEO TT 3927" xfId="638" xr:uid="{00000000-0005-0000-0000-000078020000}"/>
    <cellStyle name="_KT_TG_1_Book1_2_Phu luc " xfId="637" xr:uid="{00000000-0005-0000-0000-000077020000}"/>
    <cellStyle name="_KT_TG_1_Book1_2_Xay dung trung tam ung buou" xfId="639" xr:uid="{00000000-0005-0000-0000-000079020000}"/>
    <cellStyle name="_KT_TG_1_Book1_3" xfId="640" xr:uid="{00000000-0005-0000-0000-00007A020000}"/>
    <cellStyle name="_KT_TG_1_Book1_3_Book1" xfId="641" xr:uid="{00000000-0005-0000-0000-00007B020000}"/>
    <cellStyle name="_KT_TG_1_Book1_3_PL KEM THEO TT 3927" xfId="643" xr:uid="{00000000-0005-0000-0000-00007D020000}"/>
    <cellStyle name="_KT_TG_1_Book1_3_Phu luc " xfId="642" xr:uid="{00000000-0005-0000-0000-00007C020000}"/>
    <cellStyle name="_KT_TG_1_Book1_4" xfId="644" xr:uid="{00000000-0005-0000-0000-00007E020000}"/>
    <cellStyle name="_KT_TG_1_Book1_BC-QT-WB-dthao" xfId="645" xr:uid="{00000000-0005-0000-0000-00007F020000}"/>
    <cellStyle name="_KT_TG_1_Book1_BC-QT-WB-dthao_Copy of ho so thanh toan dot 3(26-8-2012)" xfId="646" xr:uid="{00000000-0005-0000-0000-000080020000}"/>
    <cellStyle name="_KT_TG_1_Book1_BC-QT-WB-dthao_Mang dien thoai noi bo" xfId="647" xr:uid="{00000000-0005-0000-0000-000081020000}"/>
    <cellStyle name="_KT_TG_1_Book1_BC-QT-WB-dthao_PL KEM THEO TT 3927" xfId="649" xr:uid="{00000000-0005-0000-0000-000083020000}"/>
    <cellStyle name="_KT_TG_1_Book1_BC-QT-WB-dthao_Phu luc " xfId="648" xr:uid="{00000000-0005-0000-0000-000082020000}"/>
    <cellStyle name="_KT_TG_1_Book1_BC-QT-WB-dthao_Xay dung trung tam ung buou" xfId="650" xr:uid="{00000000-0005-0000-0000-000084020000}"/>
    <cellStyle name="_KT_TG_1_Book1_Book1" xfId="651" xr:uid="{00000000-0005-0000-0000-000085020000}"/>
    <cellStyle name="_KT_TG_1_Book1_Copy of ho so thanh toan dot 3(26-8-2012)" xfId="652" xr:uid="{00000000-0005-0000-0000-000086020000}"/>
    <cellStyle name="_KT_TG_1_Book1_Mang dien thoai noi bo" xfId="653" xr:uid="{00000000-0005-0000-0000-000087020000}"/>
    <cellStyle name="_KT_TG_1_Book1_PL KEM THEO TT 3927" xfId="655" xr:uid="{00000000-0005-0000-0000-000089020000}"/>
    <cellStyle name="_KT_TG_1_Book1_Phu luc " xfId="654" xr:uid="{00000000-0005-0000-0000-000088020000}"/>
    <cellStyle name="_KT_TG_1_Book1_San vuon ngoai nha truong TCQY(25-2-15)" xfId="656" xr:uid="{00000000-0005-0000-0000-00008A020000}"/>
    <cellStyle name="_KT_TG_1_Book1_TKE" xfId="660" xr:uid="{00000000-0005-0000-0000-00008E020000}"/>
    <cellStyle name="_KT_TG_1_Book1_TH KE" xfId="657" xr:uid="{00000000-0005-0000-0000-00008B020000}"/>
    <cellStyle name="_KT_TG_1_Book1_THU CHI TIEN" xfId="658" xr:uid="{00000000-0005-0000-0000-00008C020000}"/>
    <cellStyle name="_KT_TG_1_Book1_Thuyetminh du toan dot 1 oda15-giaidoan3" xfId="659" xr:uid="{00000000-0005-0000-0000-00008D020000}"/>
    <cellStyle name="_KT_TG_1_Book1_Xay dung trung tam ung buou" xfId="661" xr:uid="{00000000-0005-0000-0000-00008F020000}"/>
    <cellStyle name="_KT_TG_1_Copy of ho so thanh toan dot 3(26-8-2012)" xfId="662" xr:uid="{00000000-0005-0000-0000-000090020000}"/>
    <cellStyle name="_KT_TG_1_DTCDT MR.2N110.HOCMON.TDTOAN.CCUNG" xfId="663" xr:uid="{00000000-0005-0000-0000-000091020000}"/>
    <cellStyle name="_KT_TG_1_DTCDT MR.2N110.HOCMON.TDTOAN.CCUNG_Copy of ho so thanh toan dot 3(26-8-2012)" xfId="664" xr:uid="{00000000-0005-0000-0000-000092020000}"/>
    <cellStyle name="_KT_TG_1_DTCDT MR.2N110.HOCMON.TDTOAN.CCUNG_Mang dien thoai noi bo" xfId="665" xr:uid="{00000000-0005-0000-0000-000093020000}"/>
    <cellStyle name="_KT_TG_1_DTCDT MR.2N110.HOCMON.TDTOAN.CCUNG_PL KEM THEO TT 3927" xfId="667" xr:uid="{00000000-0005-0000-0000-000095020000}"/>
    <cellStyle name="_KT_TG_1_DTCDT MR.2N110.HOCMON.TDTOAN.CCUNG_Phu luc " xfId="666" xr:uid="{00000000-0005-0000-0000-000094020000}"/>
    <cellStyle name="_KT_TG_1_DTCDT MR.2N110.HOCMON.TDTOAN.CCUNG_Xay dung trung tam ung buou" xfId="668" xr:uid="{00000000-0005-0000-0000-000096020000}"/>
    <cellStyle name="_KT_TG_1_Lora-tungchau" xfId="669" xr:uid="{00000000-0005-0000-0000-000097020000}"/>
    <cellStyle name="_KT_TG_1_Lora-tungchau_Copy of ho so thanh toan dot 3(26-8-2012)" xfId="670" xr:uid="{00000000-0005-0000-0000-000098020000}"/>
    <cellStyle name="_KT_TG_1_Lora-tungchau_Mang dien thoai noi bo" xfId="671" xr:uid="{00000000-0005-0000-0000-000099020000}"/>
    <cellStyle name="_KT_TG_1_Lora-tungchau_PL KEM THEO TT 3927" xfId="673" xr:uid="{00000000-0005-0000-0000-00009B020000}"/>
    <cellStyle name="_KT_TG_1_Lora-tungchau_Phu luc " xfId="672" xr:uid="{00000000-0005-0000-0000-00009A020000}"/>
    <cellStyle name="_KT_TG_1_Lora-tungchau_Xay dung trung tam ung buou" xfId="674" xr:uid="{00000000-0005-0000-0000-00009C020000}"/>
    <cellStyle name="_KT_TG_1_Mang dien thoai noi bo" xfId="675" xr:uid="{00000000-0005-0000-0000-00009D020000}"/>
    <cellStyle name="_KT_TG_1_PGIA-phieu tham tra Kho bac" xfId="676" xr:uid="{00000000-0005-0000-0000-00009E020000}"/>
    <cellStyle name="_KT_TG_1_PGIA-phieu tham tra Kho bac_Copy of ho so thanh toan dot 3(26-8-2012)" xfId="677" xr:uid="{00000000-0005-0000-0000-00009F020000}"/>
    <cellStyle name="_KT_TG_1_PGIA-phieu tham tra Kho bac_Mang dien thoai noi bo" xfId="678" xr:uid="{00000000-0005-0000-0000-0000A0020000}"/>
    <cellStyle name="_KT_TG_1_PGIA-phieu tham tra Kho bac_PL KEM THEO TT 3927" xfId="680" xr:uid="{00000000-0005-0000-0000-0000A2020000}"/>
    <cellStyle name="_KT_TG_1_PGIA-phieu tham tra Kho bac_Phu luc " xfId="679" xr:uid="{00000000-0005-0000-0000-0000A1020000}"/>
    <cellStyle name="_KT_TG_1_PGIA-phieu tham tra Kho bac_Xay dung trung tam ung buou" xfId="681" xr:uid="{00000000-0005-0000-0000-0000A3020000}"/>
    <cellStyle name="_KT_TG_1_PL KEM THEO TT 3927" xfId="683" xr:uid="{00000000-0005-0000-0000-0000A5020000}"/>
    <cellStyle name="_KT_TG_1_PT02-02" xfId="684" xr:uid="{00000000-0005-0000-0000-0000A6020000}"/>
    <cellStyle name="_KT_TG_1_PT02-02_Book1" xfId="685" xr:uid="{00000000-0005-0000-0000-0000A7020000}"/>
    <cellStyle name="_KT_TG_1_PT02-02_Book1_Copy of ho so thanh toan dot 3(26-8-2012)" xfId="686" xr:uid="{00000000-0005-0000-0000-0000A8020000}"/>
    <cellStyle name="_KT_TG_1_PT02-02_Book1_Mang dien thoai noi bo" xfId="687" xr:uid="{00000000-0005-0000-0000-0000A9020000}"/>
    <cellStyle name="_KT_TG_1_PT02-02_Book1_PL KEM THEO TT 3927" xfId="689" xr:uid="{00000000-0005-0000-0000-0000AB020000}"/>
    <cellStyle name="_KT_TG_1_PT02-02_Book1_Phu luc " xfId="688" xr:uid="{00000000-0005-0000-0000-0000AA020000}"/>
    <cellStyle name="_KT_TG_1_PT02-02_Book1_Xay dung trung tam ung buou" xfId="690" xr:uid="{00000000-0005-0000-0000-0000AC020000}"/>
    <cellStyle name="_KT_TG_1_PT02-02_Copy of ho so thanh toan dot 3(26-8-2012)" xfId="691" xr:uid="{00000000-0005-0000-0000-0000AD020000}"/>
    <cellStyle name="_KT_TG_1_PT02-02_Mang dien thoai noi bo" xfId="692" xr:uid="{00000000-0005-0000-0000-0000AE020000}"/>
    <cellStyle name="_KT_TG_1_PT02-02_PL KEM THEO TT 3927" xfId="694" xr:uid="{00000000-0005-0000-0000-0000B0020000}"/>
    <cellStyle name="_KT_TG_1_PT02-02_Phu luc " xfId="693" xr:uid="{00000000-0005-0000-0000-0000AF020000}"/>
    <cellStyle name="_KT_TG_1_PT02-02_Xay dung trung tam ung buou" xfId="695" xr:uid="{00000000-0005-0000-0000-0000B1020000}"/>
    <cellStyle name="_KT_TG_1_PT02-03" xfId="696" xr:uid="{00000000-0005-0000-0000-0000B2020000}"/>
    <cellStyle name="_KT_TG_1_PT02-03_Book1" xfId="697" xr:uid="{00000000-0005-0000-0000-0000B3020000}"/>
    <cellStyle name="_KT_TG_1_PT02-03_Book1_Copy of ho so thanh toan dot 3(26-8-2012)" xfId="698" xr:uid="{00000000-0005-0000-0000-0000B4020000}"/>
    <cellStyle name="_KT_TG_1_PT02-03_Book1_Mang dien thoai noi bo" xfId="699" xr:uid="{00000000-0005-0000-0000-0000B5020000}"/>
    <cellStyle name="_KT_TG_1_PT02-03_Book1_PL KEM THEO TT 3927" xfId="701" xr:uid="{00000000-0005-0000-0000-0000B7020000}"/>
    <cellStyle name="_KT_TG_1_PT02-03_Book1_Phu luc " xfId="700" xr:uid="{00000000-0005-0000-0000-0000B6020000}"/>
    <cellStyle name="_KT_TG_1_PT02-03_Book1_Xay dung trung tam ung buou" xfId="702" xr:uid="{00000000-0005-0000-0000-0000B8020000}"/>
    <cellStyle name="_KT_TG_1_PT02-03_Copy of ho so thanh toan dot 3(26-8-2012)" xfId="703" xr:uid="{00000000-0005-0000-0000-0000B9020000}"/>
    <cellStyle name="_KT_TG_1_PT02-03_Mang dien thoai noi bo" xfId="704" xr:uid="{00000000-0005-0000-0000-0000BA020000}"/>
    <cellStyle name="_KT_TG_1_PT02-03_PL KEM THEO TT 3927" xfId="706" xr:uid="{00000000-0005-0000-0000-0000BC020000}"/>
    <cellStyle name="_KT_TG_1_PT02-03_Phu luc " xfId="705" xr:uid="{00000000-0005-0000-0000-0000BB020000}"/>
    <cellStyle name="_KT_TG_1_PT02-03_Xay dung trung tam ung buou" xfId="707" xr:uid="{00000000-0005-0000-0000-0000BD020000}"/>
    <cellStyle name="_KT_TG_1_Phu luc " xfId="682" xr:uid="{00000000-0005-0000-0000-0000A4020000}"/>
    <cellStyle name="_KT_TG_1_Qt-HT3PQ1(CauKho)" xfId="708" xr:uid="{00000000-0005-0000-0000-0000BE020000}"/>
    <cellStyle name="_KT_TG_1_Qt-HT3PQ1(CauKho)_Copy of ho so thanh toan dot 3(26-8-2012)" xfId="709" xr:uid="{00000000-0005-0000-0000-0000BF020000}"/>
    <cellStyle name="_KT_TG_1_Qt-HT3PQ1(CauKho)_Mang dien thoai noi bo" xfId="710" xr:uid="{00000000-0005-0000-0000-0000C0020000}"/>
    <cellStyle name="_KT_TG_1_Qt-HT3PQ1(CauKho)_PL KEM THEO TT 3927" xfId="712" xr:uid="{00000000-0005-0000-0000-0000C2020000}"/>
    <cellStyle name="_KT_TG_1_Qt-HT3PQ1(CauKho)_Phu luc " xfId="711" xr:uid="{00000000-0005-0000-0000-0000C1020000}"/>
    <cellStyle name="_KT_TG_1_Qt-HT3PQ1(CauKho)_Xay dung trung tam ung buou" xfId="713" xr:uid="{00000000-0005-0000-0000-0000C3020000}"/>
    <cellStyle name="_KT_TG_1_San vuon ngoai nha truong TCQY(25-2-15)" xfId="714" xr:uid="{00000000-0005-0000-0000-0000C4020000}"/>
    <cellStyle name="_KT_TG_1_TKE" xfId="719" xr:uid="{00000000-0005-0000-0000-0000C9020000}"/>
    <cellStyle name="_KT_TG_1_TH KE" xfId="715" xr:uid="{00000000-0005-0000-0000-0000C5020000}"/>
    <cellStyle name="_KT_TG_1_TH KE_Book1" xfId="716" xr:uid="{00000000-0005-0000-0000-0000C6020000}"/>
    <cellStyle name="_KT_TG_1_THU CHI TIEN" xfId="717" xr:uid="{00000000-0005-0000-0000-0000C7020000}"/>
    <cellStyle name="_KT_TG_1_Thuyetminh du toan dot 1 oda15-giaidoan3" xfId="718" xr:uid="{00000000-0005-0000-0000-0000C8020000}"/>
    <cellStyle name="_KT_TG_1_Xay dung trung tam ung buou" xfId="720" xr:uid="{00000000-0005-0000-0000-0000CA020000}"/>
    <cellStyle name="_KT_TG_2" xfId="721" xr:uid="{00000000-0005-0000-0000-0000CB020000}"/>
    <cellStyle name="_KT_TG_2_BAO CAO KLCT PT2000" xfId="722" xr:uid="{00000000-0005-0000-0000-0000CC020000}"/>
    <cellStyle name="_KT_TG_2_BAO CAO KLCT PT2000_Copy of ho so thanh toan dot 3(26-8-2012)" xfId="723" xr:uid="{00000000-0005-0000-0000-0000CD020000}"/>
    <cellStyle name="_KT_TG_2_BAO CAO KLCT PT2000_Mang dien thoai noi bo" xfId="724" xr:uid="{00000000-0005-0000-0000-0000CE020000}"/>
    <cellStyle name="_KT_TG_2_BAO CAO KLCT PT2000_PL KEM THEO TT 3927" xfId="726" xr:uid="{00000000-0005-0000-0000-0000D0020000}"/>
    <cellStyle name="_KT_TG_2_BAO CAO KLCT PT2000_Phu luc " xfId="725" xr:uid="{00000000-0005-0000-0000-0000CF020000}"/>
    <cellStyle name="_KT_TG_2_BAO CAO KLCT PT2000_Xay dung trung tam ung buou" xfId="727" xr:uid="{00000000-0005-0000-0000-0000D1020000}"/>
    <cellStyle name="_KT_TG_2_BAO CAO PT2000" xfId="728" xr:uid="{00000000-0005-0000-0000-0000D2020000}"/>
    <cellStyle name="_KT_TG_2_BAO CAO PT2000_Book1" xfId="729" xr:uid="{00000000-0005-0000-0000-0000D3020000}"/>
    <cellStyle name="_KT_TG_2_BAO CAO PT2000_Book1_Copy of ho so thanh toan dot 3(26-8-2012)" xfId="730" xr:uid="{00000000-0005-0000-0000-0000D4020000}"/>
    <cellStyle name="_KT_TG_2_BAO CAO PT2000_Book1_Mang dien thoai noi bo" xfId="731" xr:uid="{00000000-0005-0000-0000-0000D5020000}"/>
    <cellStyle name="_KT_TG_2_BAO CAO PT2000_Book1_PL KEM THEO TT 3927" xfId="733" xr:uid="{00000000-0005-0000-0000-0000D7020000}"/>
    <cellStyle name="_KT_TG_2_BAO CAO PT2000_Book1_Phu luc " xfId="732" xr:uid="{00000000-0005-0000-0000-0000D6020000}"/>
    <cellStyle name="_KT_TG_2_BAO CAO PT2000_Book1_Xay dung trung tam ung buou" xfId="734" xr:uid="{00000000-0005-0000-0000-0000D8020000}"/>
    <cellStyle name="_KT_TG_2_BAO CAO PT2000_Copy of ho so thanh toan dot 3(26-8-2012)" xfId="735" xr:uid="{00000000-0005-0000-0000-0000D9020000}"/>
    <cellStyle name="_KT_TG_2_BAO CAO PT2000_Mang dien thoai noi bo" xfId="736" xr:uid="{00000000-0005-0000-0000-0000DA020000}"/>
    <cellStyle name="_KT_TG_2_BAO CAO PT2000_PL KEM THEO TT 3927" xfId="738" xr:uid="{00000000-0005-0000-0000-0000DC020000}"/>
    <cellStyle name="_KT_TG_2_BAO CAO PT2000_Phu luc " xfId="737" xr:uid="{00000000-0005-0000-0000-0000DB020000}"/>
    <cellStyle name="_KT_TG_2_BAO CAO PT2000_Xay dung trung tam ung buou" xfId="739" xr:uid="{00000000-0005-0000-0000-0000DD020000}"/>
    <cellStyle name="_KT_TG_2_Bao cao XDCB 2001 - T11 KH dieu chinh 20-11-THAI" xfId="740" xr:uid="{00000000-0005-0000-0000-0000DE020000}"/>
    <cellStyle name="_KT_TG_2_Bao cao XDCB 2001 - T11 KH dieu chinh 20-11-THAI_Copy of ho so thanh toan dot 3(26-8-2012)" xfId="741" xr:uid="{00000000-0005-0000-0000-0000DF020000}"/>
    <cellStyle name="_KT_TG_2_Bao cao XDCB 2001 - T11 KH dieu chinh 20-11-THAI_Mang dien thoai noi bo" xfId="742" xr:uid="{00000000-0005-0000-0000-0000E0020000}"/>
    <cellStyle name="_KT_TG_2_Bao cao XDCB 2001 - T11 KH dieu chinh 20-11-THAI_PL KEM THEO TT 3927" xfId="744" xr:uid="{00000000-0005-0000-0000-0000E2020000}"/>
    <cellStyle name="_KT_TG_2_Bao cao XDCB 2001 - T11 KH dieu chinh 20-11-THAI_Phu luc " xfId="743" xr:uid="{00000000-0005-0000-0000-0000E1020000}"/>
    <cellStyle name="_KT_TG_2_Bao cao XDCB 2001 - T11 KH dieu chinh 20-11-THAI_Xay dung trung tam ung buou" xfId="745" xr:uid="{00000000-0005-0000-0000-0000E3020000}"/>
    <cellStyle name="_KT_TG_2_Book1" xfId="746" xr:uid="{00000000-0005-0000-0000-0000E4020000}"/>
    <cellStyle name="_KT_TG_2_Book1_1" xfId="747" xr:uid="{00000000-0005-0000-0000-0000E5020000}"/>
    <cellStyle name="_KT_TG_2_Book1_1_Copy of ho so thanh toan dot 3(26-8-2012)" xfId="748" xr:uid="{00000000-0005-0000-0000-0000E6020000}"/>
    <cellStyle name="_KT_TG_2_Book1_1_Mang dien thoai noi bo" xfId="749" xr:uid="{00000000-0005-0000-0000-0000E7020000}"/>
    <cellStyle name="_KT_TG_2_Book1_1_PL KEM THEO TT 3927" xfId="751" xr:uid="{00000000-0005-0000-0000-0000E9020000}"/>
    <cellStyle name="_KT_TG_2_Book1_1_Phu luc " xfId="750" xr:uid="{00000000-0005-0000-0000-0000E8020000}"/>
    <cellStyle name="_KT_TG_2_Book1_1_Xay dung trung tam ung buou" xfId="752" xr:uid="{00000000-0005-0000-0000-0000EA020000}"/>
    <cellStyle name="_KT_TG_2_Book1_2" xfId="753" xr:uid="{00000000-0005-0000-0000-0000EB020000}"/>
    <cellStyle name="_KT_TG_2_Book1_2_PL KEM THEO TT 3927" xfId="755" xr:uid="{00000000-0005-0000-0000-0000ED020000}"/>
    <cellStyle name="_KT_TG_2_Book1_2_Phu luc " xfId="754" xr:uid="{00000000-0005-0000-0000-0000EC020000}"/>
    <cellStyle name="_KT_TG_2_Book1_3" xfId="756" xr:uid="{00000000-0005-0000-0000-0000EE020000}"/>
    <cellStyle name="_KT_TG_2_Book1_3_Book1" xfId="757" xr:uid="{00000000-0005-0000-0000-0000EF020000}"/>
    <cellStyle name="_KT_TG_2_Book1_3_PL KEM THEO TT 3927" xfId="759" xr:uid="{00000000-0005-0000-0000-0000F1020000}"/>
    <cellStyle name="_KT_TG_2_Book1_3_Phu luc " xfId="758" xr:uid="{00000000-0005-0000-0000-0000F0020000}"/>
    <cellStyle name="_KT_TG_2_Book1_4" xfId="760" xr:uid="{00000000-0005-0000-0000-0000F2020000}"/>
    <cellStyle name="_KT_TG_2_Book1_Book1" xfId="761" xr:uid="{00000000-0005-0000-0000-0000F3020000}"/>
    <cellStyle name="_KT_TG_2_Book1_Copy of ho so thanh toan dot 3(26-8-2012)" xfId="762" xr:uid="{00000000-0005-0000-0000-0000F4020000}"/>
    <cellStyle name="_KT_TG_2_Book1_Mang dien thoai noi bo" xfId="763" xr:uid="{00000000-0005-0000-0000-0000F5020000}"/>
    <cellStyle name="_KT_TG_2_Book1_PL KEM THEO TT 3927" xfId="765" xr:uid="{00000000-0005-0000-0000-0000F7020000}"/>
    <cellStyle name="_KT_TG_2_Book1_Phu luc " xfId="764" xr:uid="{00000000-0005-0000-0000-0000F6020000}"/>
    <cellStyle name="_KT_TG_2_Book1_San vuon ngoai nha truong TCQY(25-2-15)" xfId="766" xr:uid="{00000000-0005-0000-0000-0000F8020000}"/>
    <cellStyle name="_KT_TG_2_Book1_TBI GIAO THUY MOI NHAT" xfId="767" xr:uid="{00000000-0005-0000-0000-0000F9020000}"/>
    <cellStyle name="_KT_TG_2_Book1_TKE" xfId="771" xr:uid="{00000000-0005-0000-0000-0000FD020000}"/>
    <cellStyle name="_KT_TG_2_Book1_TH KE" xfId="768" xr:uid="{00000000-0005-0000-0000-0000FA020000}"/>
    <cellStyle name="_KT_TG_2_Book1_THU CHI TIEN" xfId="769" xr:uid="{00000000-0005-0000-0000-0000FB020000}"/>
    <cellStyle name="_KT_TG_2_Book1_Thuyetminh du toan dot 1 oda15-giaidoan3" xfId="770" xr:uid="{00000000-0005-0000-0000-0000FC020000}"/>
    <cellStyle name="_KT_TG_2_Book1_Xay dung trung tam ung buou" xfId="772" xr:uid="{00000000-0005-0000-0000-0000FE020000}"/>
    <cellStyle name="_KT_TG_2_Copy of ho so thanh toan dot 3(26-8-2012)" xfId="773" xr:uid="{00000000-0005-0000-0000-0000FF020000}"/>
    <cellStyle name="_KT_TG_2_DTCDT MR.2N110.HOCMON.TDTOAN.CCUNG" xfId="774" xr:uid="{00000000-0005-0000-0000-000000030000}"/>
    <cellStyle name="_KT_TG_2_DTCDT MR.2N110.HOCMON.TDTOAN.CCUNG_Copy of ho so thanh toan dot 3(26-8-2012)" xfId="775" xr:uid="{00000000-0005-0000-0000-000001030000}"/>
    <cellStyle name="_KT_TG_2_DTCDT MR.2N110.HOCMON.TDTOAN.CCUNG_Mang dien thoai noi bo" xfId="776" xr:uid="{00000000-0005-0000-0000-000002030000}"/>
    <cellStyle name="_KT_TG_2_DTCDT MR.2N110.HOCMON.TDTOAN.CCUNG_PL KEM THEO TT 3927" xfId="778" xr:uid="{00000000-0005-0000-0000-000004030000}"/>
    <cellStyle name="_KT_TG_2_DTCDT MR.2N110.HOCMON.TDTOAN.CCUNG_Phu luc " xfId="777" xr:uid="{00000000-0005-0000-0000-000003030000}"/>
    <cellStyle name="_KT_TG_2_DTCDT MR.2N110.HOCMON.TDTOAN.CCUNG_Xay dung trung tam ung buou" xfId="779" xr:uid="{00000000-0005-0000-0000-000005030000}"/>
    <cellStyle name="_KT_TG_2_Lora-tungchau" xfId="780" xr:uid="{00000000-0005-0000-0000-000006030000}"/>
    <cellStyle name="_KT_TG_2_Lora-tungchau_Copy of ho so thanh toan dot 3(26-8-2012)" xfId="781" xr:uid="{00000000-0005-0000-0000-000007030000}"/>
    <cellStyle name="_KT_TG_2_Lora-tungchau_Mang dien thoai noi bo" xfId="782" xr:uid="{00000000-0005-0000-0000-000008030000}"/>
    <cellStyle name="_KT_TG_2_Lora-tungchau_PL KEM THEO TT 3927" xfId="784" xr:uid="{00000000-0005-0000-0000-00000A030000}"/>
    <cellStyle name="_KT_TG_2_Lora-tungchau_Phu luc " xfId="783" xr:uid="{00000000-0005-0000-0000-000009030000}"/>
    <cellStyle name="_KT_TG_2_Lora-tungchau_Xay dung trung tam ung buou" xfId="785" xr:uid="{00000000-0005-0000-0000-00000B030000}"/>
    <cellStyle name="_KT_TG_2_Mang dien thoai noi bo" xfId="786" xr:uid="{00000000-0005-0000-0000-00000C030000}"/>
    <cellStyle name="_KT_TG_2_PGIA-phieu tham tra Kho bac" xfId="787" xr:uid="{00000000-0005-0000-0000-00000D030000}"/>
    <cellStyle name="_KT_TG_2_PGIA-phieu tham tra Kho bac_Copy of ho so thanh toan dot 3(26-8-2012)" xfId="788" xr:uid="{00000000-0005-0000-0000-00000E030000}"/>
    <cellStyle name="_KT_TG_2_PGIA-phieu tham tra Kho bac_Mang dien thoai noi bo" xfId="789" xr:uid="{00000000-0005-0000-0000-00000F030000}"/>
    <cellStyle name="_KT_TG_2_PGIA-phieu tham tra Kho bac_PL KEM THEO TT 3927" xfId="791" xr:uid="{00000000-0005-0000-0000-000011030000}"/>
    <cellStyle name="_KT_TG_2_PGIA-phieu tham tra Kho bac_Phu luc " xfId="790" xr:uid="{00000000-0005-0000-0000-000010030000}"/>
    <cellStyle name="_KT_TG_2_PGIA-phieu tham tra Kho bac_Xay dung trung tam ung buou" xfId="792" xr:uid="{00000000-0005-0000-0000-000012030000}"/>
    <cellStyle name="_KT_TG_2_PL KEM THEO TT 3927" xfId="794" xr:uid="{00000000-0005-0000-0000-000014030000}"/>
    <cellStyle name="_KT_TG_2_PT02-02" xfId="795" xr:uid="{00000000-0005-0000-0000-000015030000}"/>
    <cellStyle name="_KT_TG_2_PT02-02_Book1" xfId="796" xr:uid="{00000000-0005-0000-0000-000016030000}"/>
    <cellStyle name="_KT_TG_2_PT02-02_Book1_Copy of ho so thanh toan dot 3(26-8-2012)" xfId="797" xr:uid="{00000000-0005-0000-0000-000017030000}"/>
    <cellStyle name="_KT_TG_2_PT02-02_Book1_Mang dien thoai noi bo" xfId="798" xr:uid="{00000000-0005-0000-0000-000018030000}"/>
    <cellStyle name="_KT_TG_2_PT02-02_Book1_PL KEM THEO TT 3927" xfId="800" xr:uid="{00000000-0005-0000-0000-00001A030000}"/>
    <cellStyle name="_KT_TG_2_PT02-02_Book1_Phu luc " xfId="799" xr:uid="{00000000-0005-0000-0000-000019030000}"/>
    <cellStyle name="_KT_TG_2_PT02-02_Book1_Xay dung trung tam ung buou" xfId="801" xr:uid="{00000000-0005-0000-0000-00001B030000}"/>
    <cellStyle name="_KT_TG_2_PT02-02_Copy of ho so thanh toan dot 3(26-8-2012)" xfId="802" xr:uid="{00000000-0005-0000-0000-00001C030000}"/>
    <cellStyle name="_KT_TG_2_PT02-02_Mang dien thoai noi bo" xfId="803" xr:uid="{00000000-0005-0000-0000-00001D030000}"/>
    <cellStyle name="_KT_TG_2_PT02-02_PL KEM THEO TT 3927" xfId="805" xr:uid="{00000000-0005-0000-0000-00001F030000}"/>
    <cellStyle name="_KT_TG_2_PT02-02_Phu luc " xfId="804" xr:uid="{00000000-0005-0000-0000-00001E030000}"/>
    <cellStyle name="_KT_TG_2_PT02-02_Xay dung trung tam ung buou" xfId="806" xr:uid="{00000000-0005-0000-0000-000020030000}"/>
    <cellStyle name="_KT_TG_2_PT02-03" xfId="807" xr:uid="{00000000-0005-0000-0000-000021030000}"/>
    <cellStyle name="_KT_TG_2_PT02-03_Book1" xfId="808" xr:uid="{00000000-0005-0000-0000-000022030000}"/>
    <cellStyle name="_KT_TG_2_PT02-03_Book1_Copy of ho so thanh toan dot 3(26-8-2012)" xfId="809" xr:uid="{00000000-0005-0000-0000-000023030000}"/>
    <cellStyle name="_KT_TG_2_PT02-03_Book1_Mang dien thoai noi bo" xfId="810" xr:uid="{00000000-0005-0000-0000-000024030000}"/>
    <cellStyle name="_KT_TG_2_PT02-03_Book1_PL KEM THEO TT 3927" xfId="812" xr:uid="{00000000-0005-0000-0000-000026030000}"/>
    <cellStyle name="_KT_TG_2_PT02-03_Book1_Phu luc " xfId="811" xr:uid="{00000000-0005-0000-0000-000025030000}"/>
    <cellStyle name="_KT_TG_2_PT02-03_Book1_Xay dung trung tam ung buou" xfId="813" xr:uid="{00000000-0005-0000-0000-000027030000}"/>
    <cellStyle name="_KT_TG_2_PT02-03_Copy of ho so thanh toan dot 3(26-8-2012)" xfId="814" xr:uid="{00000000-0005-0000-0000-000028030000}"/>
    <cellStyle name="_KT_TG_2_PT02-03_Mang dien thoai noi bo" xfId="815" xr:uid="{00000000-0005-0000-0000-000029030000}"/>
    <cellStyle name="_KT_TG_2_PT02-03_PL KEM THEO TT 3927" xfId="817" xr:uid="{00000000-0005-0000-0000-00002B030000}"/>
    <cellStyle name="_KT_TG_2_PT02-03_Phu luc " xfId="816" xr:uid="{00000000-0005-0000-0000-00002A030000}"/>
    <cellStyle name="_KT_TG_2_PT02-03_Xay dung trung tam ung buou" xfId="818" xr:uid="{00000000-0005-0000-0000-00002C030000}"/>
    <cellStyle name="_KT_TG_2_Phu luc " xfId="793" xr:uid="{00000000-0005-0000-0000-000013030000}"/>
    <cellStyle name="_KT_TG_2_Qt-HT3PQ1(CauKho)" xfId="819" xr:uid="{00000000-0005-0000-0000-00002D030000}"/>
    <cellStyle name="_KT_TG_2_Qt-HT3PQ1(CauKho)_Copy of ho so thanh toan dot 3(26-8-2012)" xfId="820" xr:uid="{00000000-0005-0000-0000-00002E030000}"/>
    <cellStyle name="_KT_TG_2_Qt-HT3PQ1(CauKho)_Mang dien thoai noi bo" xfId="821" xr:uid="{00000000-0005-0000-0000-00002F030000}"/>
    <cellStyle name="_KT_TG_2_Qt-HT3PQ1(CauKho)_PL KEM THEO TT 3927" xfId="823" xr:uid="{00000000-0005-0000-0000-000031030000}"/>
    <cellStyle name="_KT_TG_2_Qt-HT3PQ1(CauKho)_Phu luc " xfId="822" xr:uid="{00000000-0005-0000-0000-000030030000}"/>
    <cellStyle name="_KT_TG_2_Qt-HT3PQ1(CauKho)_Xay dung trung tam ung buou" xfId="824" xr:uid="{00000000-0005-0000-0000-000032030000}"/>
    <cellStyle name="_KT_TG_2_San vuon ngoai nha truong TCQY(25-2-15)" xfId="825" xr:uid="{00000000-0005-0000-0000-000033030000}"/>
    <cellStyle name="_KT_TG_2_TBI GIAO THUY MOI NHAT" xfId="826" xr:uid="{00000000-0005-0000-0000-000034030000}"/>
    <cellStyle name="_KT_TG_2_TKE" xfId="831" xr:uid="{00000000-0005-0000-0000-000039030000}"/>
    <cellStyle name="_KT_TG_2_TH KE" xfId="827" xr:uid="{00000000-0005-0000-0000-000035030000}"/>
    <cellStyle name="_KT_TG_2_TH KE_Book1" xfId="828" xr:uid="{00000000-0005-0000-0000-000036030000}"/>
    <cellStyle name="_KT_TG_2_THU CHI TIEN" xfId="829" xr:uid="{00000000-0005-0000-0000-000037030000}"/>
    <cellStyle name="_KT_TG_2_Thuyetminh du toan dot 1 oda15-giaidoan3" xfId="830" xr:uid="{00000000-0005-0000-0000-000038030000}"/>
    <cellStyle name="_KT_TG_2_Xay dung trung tam ung buou" xfId="832" xr:uid="{00000000-0005-0000-0000-00003A030000}"/>
    <cellStyle name="_KT_TG_3" xfId="833" xr:uid="{00000000-0005-0000-0000-00003B030000}"/>
    <cellStyle name="_KT_TG_3_Copy of ho so thanh toan dot 3(26-8-2012)" xfId="834" xr:uid="{00000000-0005-0000-0000-00003C030000}"/>
    <cellStyle name="_KT_TG_3_Mang dien thoai noi bo" xfId="835" xr:uid="{00000000-0005-0000-0000-00003D030000}"/>
    <cellStyle name="_KT_TG_3_San vuon ngoai nha truong TCQY(25-2-15)" xfId="836" xr:uid="{00000000-0005-0000-0000-00003E030000}"/>
    <cellStyle name="_KT_TG_3_Thuyetminh du toan dot 1 oda15-giaidoan3" xfId="837" xr:uid="{00000000-0005-0000-0000-00003F030000}"/>
    <cellStyle name="_KT_TG_3_Xay dung trung tam ung buou" xfId="838" xr:uid="{00000000-0005-0000-0000-000040030000}"/>
    <cellStyle name="_KT_TG_4" xfId="839" xr:uid="{00000000-0005-0000-0000-000041030000}"/>
    <cellStyle name="_KT_TG_4_Copy of ho so thanh toan dot 3(26-8-2012)" xfId="840" xr:uid="{00000000-0005-0000-0000-000042030000}"/>
    <cellStyle name="_KT_TG_4_Lora-tungchau" xfId="841" xr:uid="{00000000-0005-0000-0000-000043030000}"/>
    <cellStyle name="_KT_TG_4_Lora-tungchau_Copy of ho so thanh toan dot 3(26-8-2012)" xfId="842" xr:uid="{00000000-0005-0000-0000-000044030000}"/>
    <cellStyle name="_KT_TG_4_Lora-tungchau_Mang dien thoai noi bo" xfId="843" xr:uid="{00000000-0005-0000-0000-000045030000}"/>
    <cellStyle name="_KT_TG_4_Lora-tungchau_PL KEM THEO TT 3927" xfId="845" xr:uid="{00000000-0005-0000-0000-000047030000}"/>
    <cellStyle name="_KT_TG_4_Lora-tungchau_Phu luc " xfId="844" xr:uid="{00000000-0005-0000-0000-000046030000}"/>
    <cellStyle name="_KT_TG_4_Lora-tungchau_Xay dung trung tam ung buou" xfId="846" xr:uid="{00000000-0005-0000-0000-000048030000}"/>
    <cellStyle name="_KT_TG_4_Mang dien thoai noi bo" xfId="847" xr:uid="{00000000-0005-0000-0000-000049030000}"/>
    <cellStyle name="_KT_TG_4_Qt-HT3PQ1(CauKho)" xfId="848" xr:uid="{00000000-0005-0000-0000-00004A030000}"/>
    <cellStyle name="_KT_TG_4_Qt-HT3PQ1(CauKho)_Copy of ho so thanh toan dot 3(26-8-2012)" xfId="849" xr:uid="{00000000-0005-0000-0000-00004B030000}"/>
    <cellStyle name="_KT_TG_4_Qt-HT3PQ1(CauKho)_Mang dien thoai noi bo" xfId="850" xr:uid="{00000000-0005-0000-0000-00004C030000}"/>
    <cellStyle name="_KT_TG_4_Qt-HT3PQ1(CauKho)_PL KEM THEO TT 3927" xfId="852" xr:uid="{00000000-0005-0000-0000-00004E030000}"/>
    <cellStyle name="_KT_TG_4_Qt-HT3PQ1(CauKho)_Phu luc " xfId="851" xr:uid="{00000000-0005-0000-0000-00004D030000}"/>
    <cellStyle name="_KT_TG_4_Qt-HT3PQ1(CauKho)_Xay dung trung tam ung buou" xfId="853" xr:uid="{00000000-0005-0000-0000-00004F030000}"/>
    <cellStyle name="_KT_TG_4_San vuon ngoai nha truong TCQY(25-2-15)" xfId="854" xr:uid="{00000000-0005-0000-0000-000050030000}"/>
    <cellStyle name="_KT_TG_4_Thuyetminh du toan dot 1 oda15-giaidoan3" xfId="855" xr:uid="{00000000-0005-0000-0000-000051030000}"/>
    <cellStyle name="_KT_TG_4_Xay dung trung tam ung buou" xfId="856" xr:uid="{00000000-0005-0000-0000-000052030000}"/>
    <cellStyle name="_KT_TG_Copy of ho so thanh toan dot 3(26-8-2012)" xfId="857" xr:uid="{00000000-0005-0000-0000-000053030000}"/>
    <cellStyle name="_KT_TG_Mang dien thoai noi bo" xfId="858" xr:uid="{00000000-0005-0000-0000-000054030000}"/>
    <cellStyle name="_KT_TG_PL KEM THEO TT 3927" xfId="860" xr:uid="{00000000-0005-0000-0000-000056030000}"/>
    <cellStyle name="_KT_TG_Phu luc " xfId="859" xr:uid="{00000000-0005-0000-0000-000055030000}"/>
    <cellStyle name="_KT_TG_San vuon ngoai nha truong TCQY(25-2-15)" xfId="861" xr:uid="{00000000-0005-0000-0000-000057030000}"/>
    <cellStyle name="_KT_TG_TBI GIAO THUY MOI NHAT" xfId="862" xr:uid="{00000000-0005-0000-0000-000058030000}"/>
    <cellStyle name="_KT_TG_Thuyetminh du toan dot 1 oda15-giaidoan3" xfId="863" xr:uid="{00000000-0005-0000-0000-000059030000}"/>
    <cellStyle name="_KT_TG_Xay dung trung tam ung buou" xfId="864" xr:uid="{00000000-0005-0000-0000-00005A030000}"/>
    <cellStyle name="_Lora-tungchau" xfId="865" xr:uid="{00000000-0005-0000-0000-00005B030000}"/>
    <cellStyle name="_Lora-tungchau_Copy of ho so thanh toan dot 3(26-8-2012)" xfId="866" xr:uid="{00000000-0005-0000-0000-00005C030000}"/>
    <cellStyle name="_Lora-tungchau_Mang dien thoai noi bo" xfId="867" xr:uid="{00000000-0005-0000-0000-00005D030000}"/>
    <cellStyle name="_Lora-tungchau_PL KEM THEO TT 3927" xfId="869" xr:uid="{00000000-0005-0000-0000-00005F030000}"/>
    <cellStyle name="_Lora-tungchau_Phu luc " xfId="868" xr:uid="{00000000-0005-0000-0000-00005E030000}"/>
    <cellStyle name="_Lora-tungchau_Xay dung trung tam ung buou" xfId="870" xr:uid="{00000000-0005-0000-0000-000060030000}"/>
    <cellStyle name="_Mang dien thoai noi bo" xfId="871" xr:uid="{00000000-0005-0000-0000-000061030000}"/>
    <cellStyle name="_Ninh binh" xfId="872" xr:uid="{00000000-0005-0000-0000-000062030000}"/>
    <cellStyle name="_Ninh binhngoai" xfId="873" xr:uid="{00000000-0005-0000-0000-000063030000}"/>
    <cellStyle name="_PERSONAL" xfId="874" xr:uid="{00000000-0005-0000-0000-000064030000}"/>
    <cellStyle name="_PERSONAL_Book1" xfId="875" xr:uid="{00000000-0005-0000-0000-000065030000}"/>
    <cellStyle name="_PERSONAL_Book1_Book1" xfId="876" xr:uid="{00000000-0005-0000-0000-000066030000}"/>
    <cellStyle name="_PERSONAL_Book1_THU CHI TIEN" xfId="877" xr:uid="{00000000-0005-0000-0000-000067030000}"/>
    <cellStyle name="_PERSONAL_Copy of ho so thanh toan dot 3(26-8-2012)" xfId="878" xr:uid="{00000000-0005-0000-0000-000068030000}"/>
    <cellStyle name="_PERSONAL_HTQ.8 GD1" xfId="879" xr:uid="{00000000-0005-0000-0000-000069030000}"/>
    <cellStyle name="_PERSONAL_HTQ.8 GD1_Copy of ho so thanh toan dot 3(26-8-2012)" xfId="880" xr:uid="{00000000-0005-0000-0000-00006A030000}"/>
    <cellStyle name="_PERSONAL_HTQ.8 GD1_Mang dien thoai noi bo" xfId="881" xr:uid="{00000000-0005-0000-0000-00006B030000}"/>
    <cellStyle name="_PERSONAL_HTQ.8 GD1_PL KEM THEO TT 3927" xfId="883" xr:uid="{00000000-0005-0000-0000-00006D030000}"/>
    <cellStyle name="_PERSONAL_HTQ.8 GD1_Phu luc " xfId="882" xr:uid="{00000000-0005-0000-0000-00006C030000}"/>
    <cellStyle name="_PERSONAL_HTQ.8 GD1_Xay dung trung tam ung buou" xfId="884" xr:uid="{00000000-0005-0000-0000-00006E030000}"/>
    <cellStyle name="_PERSONAL_Mang dien thoai noi bo" xfId="885" xr:uid="{00000000-0005-0000-0000-00006F030000}"/>
    <cellStyle name="_PERSONAL_PL KEM THEO TT 3927" xfId="887" xr:uid="{00000000-0005-0000-0000-000071030000}"/>
    <cellStyle name="_PERSONAL_Phu luc " xfId="886" xr:uid="{00000000-0005-0000-0000-000070030000}"/>
    <cellStyle name="_PERSONAL_San vuon ngoai nha truong TCQY(25-2-15)" xfId="888" xr:uid="{00000000-0005-0000-0000-000072030000}"/>
    <cellStyle name="_PERSONAL_TKE" xfId="892" xr:uid="{00000000-0005-0000-0000-000076030000}"/>
    <cellStyle name="_PERSONAL_Tong hop KHCB 2001" xfId="893" xr:uid="{00000000-0005-0000-0000-000077030000}"/>
    <cellStyle name="_PERSONAL_Tong hop KHCB 2001_Copy of ho so thanh toan dot 3(26-8-2012)" xfId="894" xr:uid="{00000000-0005-0000-0000-000078030000}"/>
    <cellStyle name="_PERSONAL_Tong hop KHCB 2001_Mang dien thoai noi bo" xfId="895" xr:uid="{00000000-0005-0000-0000-000079030000}"/>
    <cellStyle name="_PERSONAL_Tong hop KHCB 2001_San vuon ngoai nha truong TCQY(25-2-15)" xfId="896" xr:uid="{00000000-0005-0000-0000-00007A030000}"/>
    <cellStyle name="_PERSONAL_Tong hop KHCB 2001_Thuyetminh du toan dot 1 oda15-giaidoan3" xfId="897" xr:uid="{00000000-0005-0000-0000-00007B030000}"/>
    <cellStyle name="_PERSONAL_Tong hop KHCB 2001_Xay dung trung tam ung buou" xfId="898" xr:uid="{00000000-0005-0000-0000-00007C030000}"/>
    <cellStyle name="_PERSONAL_TH KE" xfId="889" xr:uid="{00000000-0005-0000-0000-000073030000}"/>
    <cellStyle name="_PERSONAL_THU CHI TIEN" xfId="890" xr:uid="{00000000-0005-0000-0000-000074030000}"/>
    <cellStyle name="_PERSONAL_Thuyetminh du toan dot 1 oda15-giaidoan3" xfId="891" xr:uid="{00000000-0005-0000-0000-000075030000}"/>
    <cellStyle name="_PERSONAL_Xay dung trung tam ung buou" xfId="899" xr:uid="{00000000-0005-0000-0000-00007D030000}"/>
    <cellStyle name="_x0001__PL KEM THEO TT 3927" xfId="902" xr:uid="{00000000-0005-0000-0000-000080030000}"/>
    <cellStyle name="_PSinh Dien" xfId="903" xr:uid="{00000000-0005-0000-0000-000081030000}"/>
    <cellStyle name="_x0001__Phu luc " xfId="900" xr:uid="{00000000-0005-0000-0000-00007E030000}"/>
    <cellStyle name="_Phu luc hop dong" xfId="901" xr:uid="{00000000-0005-0000-0000-00007F030000}"/>
    <cellStyle name="_Q4_1ormal_Q496 SBU" xfId="904" xr:uid="{00000000-0005-0000-0000-000082030000}"/>
    <cellStyle name="_QT_HT DCT_Z113-13_25-10-2007_Tuyen" xfId="905" xr:uid="{00000000-0005-0000-0000-000083030000}"/>
    <cellStyle name="_QT_HT DCT_Z113-13_30-10-2007_Tuyen" xfId="906" xr:uid="{00000000-0005-0000-0000-000084030000}"/>
    <cellStyle name="_Qt-HT3PQ1(CauKho)" xfId="907" xr:uid="{00000000-0005-0000-0000-000085030000}"/>
    <cellStyle name="_Qt-HT3PQ1(CauKho)_Copy of ho so thanh toan dot 3(26-8-2012)" xfId="908" xr:uid="{00000000-0005-0000-0000-000086030000}"/>
    <cellStyle name="_Qt-HT3PQ1(CauKho)_Mang dien thoai noi bo" xfId="909" xr:uid="{00000000-0005-0000-0000-000087030000}"/>
    <cellStyle name="_Qt-HT3PQ1(CauKho)_PL KEM THEO TT 3927" xfId="911" xr:uid="{00000000-0005-0000-0000-000089030000}"/>
    <cellStyle name="_Qt-HT3PQ1(CauKho)_Phu luc " xfId="910" xr:uid="{00000000-0005-0000-0000-000088030000}"/>
    <cellStyle name="_Qt-HT3PQ1(CauKho)_Xay dung trung tam ung buou" xfId="912" xr:uid="{00000000-0005-0000-0000-00008A030000}"/>
    <cellStyle name="_Quang Ninh-THKTs" xfId="913" xr:uid="{00000000-0005-0000-0000-00008B030000}"/>
    <cellStyle name="_x0001__San vuon ngoai nha truong TCQY(25-2-15)" xfId="914" xr:uid="{00000000-0005-0000-0000-00008C030000}"/>
    <cellStyle name="_Sheet1_HC Details" xfId="915" xr:uid="{00000000-0005-0000-0000-00008D030000}"/>
    <cellStyle name="_Sheet1_HC Details_Bieu khai toan Benh vien MAT 14-6-2014" xfId="916" xr:uid="{00000000-0005-0000-0000-00008E030000}"/>
    <cellStyle name="_Sheet1_HC Details_Bieu khai toan QS 10-10-2014" xfId="917" xr:uid="{00000000-0005-0000-0000-00008F030000}"/>
    <cellStyle name="_Sheet1_HC Details_Tong Kinh Phi WB 03 tuyen Cong 20-9-2014" xfId="918" xr:uid="{00000000-0005-0000-0000-000090030000}"/>
    <cellStyle name="_Sheet1_HC Deta_x0012_Normal_Sheet1_P_x0015_Normal_Sheet1_Reserve" xfId="919" xr:uid="{00000000-0005-0000-0000-000091030000}"/>
    <cellStyle name="_Sheet1_Reserve" xfId="920" xr:uid="{00000000-0005-0000-0000-000092030000}"/>
    <cellStyle name="_SPTQ2ACT" xfId="921" xr:uid="{00000000-0005-0000-0000-000093030000}"/>
    <cellStyle name="_TG-TH" xfId="922" xr:uid="{00000000-0005-0000-0000-000094030000}"/>
    <cellStyle name="_TG-TH_1" xfId="923" xr:uid="{00000000-0005-0000-0000-000095030000}"/>
    <cellStyle name="_TG-TH_1_BAO CAO KLCT PT2000" xfId="924" xr:uid="{00000000-0005-0000-0000-000096030000}"/>
    <cellStyle name="_TG-TH_1_BAO CAO KLCT PT2000_Copy of ho so thanh toan dot 3(26-8-2012)" xfId="925" xr:uid="{00000000-0005-0000-0000-000097030000}"/>
    <cellStyle name="_TG-TH_1_BAO CAO KLCT PT2000_Mang dien thoai noi bo" xfId="926" xr:uid="{00000000-0005-0000-0000-000098030000}"/>
    <cellStyle name="_TG-TH_1_BAO CAO KLCT PT2000_PL KEM THEO TT 3927" xfId="928" xr:uid="{00000000-0005-0000-0000-00009A030000}"/>
    <cellStyle name="_TG-TH_1_BAO CAO KLCT PT2000_Phu luc " xfId="927" xr:uid="{00000000-0005-0000-0000-000099030000}"/>
    <cellStyle name="_TG-TH_1_BAO CAO KLCT PT2000_Xay dung trung tam ung buou" xfId="929" xr:uid="{00000000-0005-0000-0000-00009B030000}"/>
    <cellStyle name="_TG-TH_1_BAO CAO PT2000" xfId="930" xr:uid="{00000000-0005-0000-0000-00009C030000}"/>
    <cellStyle name="_TG-TH_1_BAO CAO PT2000_Book1" xfId="931" xr:uid="{00000000-0005-0000-0000-00009D030000}"/>
    <cellStyle name="_TG-TH_1_BAO CAO PT2000_Book1_Copy of ho so thanh toan dot 3(26-8-2012)" xfId="932" xr:uid="{00000000-0005-0000-0000-00009E030000}"/>
    <cellStyle name="_TG-TH_1_BAO CAO PT2000_Book1_Mang dien thoai noi bo" xfId="933" xr:uid="{00000000-0005-0000-0000-00009F030000}"/>
    <cellStyle name="_TG-TH_1_BAO CAO PT2000_Book1_PL KEM THEO TT 3927" xfId="935" xr:uid="{00000000-0005-0000-0000-0000A1030000}"/>
    <cellStyle name="_TG-TH_1_BAO CAO PT2000_Book1_Phu luc " xfId="934" xr:uid="{00000000-0005-0000-0000-0000A0030000}"/>
    <cellStyle name="_TG-TH_1_BAO CAO PT2000_Book1_Xay dung trung tam ung buou" xfId="936" xr:uid="{00000000-0005-0000-0000-0000A2030000}"/>
    <cellStyle name="_TG-TH_1_BAO CAO PT2000_Copy of ho so thanh toan dot 3(26-8-2012)" xfId="937" xr:uid="{00000000-0005-0000-0000-0000A3030000}"/>
    <cellStyle name="_TG-TH_1_BAO CAO PT2000_Mang dien thoai noi bo" xfId="938" xr:uid="{00000000-0005-0000-0000-0000A4030000}"/>
    <cellStyle name="_TG-TH_1_BAO CAO PT2000_PL KEM THEO TT 3927" xfId="940" xr:uid="{00000000-0005-0000-0000-0000A6030000}"/>
    <cellStyle name="_TG-TH_1_BAO CAO PT2000_Phu luc " xfId="939" xr:uid="{00000000-0005-0000-0000-0000A5030000}"/>
    <cellStyle name="_TG-TH_1_BAO CAO PT2000_Xay dung trung tam ung buou" xfId="941" xr:uid="{00000000-0005-0000-0000-0000A7030000}"/>
    <cellStyle name="_TG-TH_1_Bao cao XDCB 2001 - T11 KH dieu chinh 20-11-THAI" xfId="942" xr:uid="{00000000-0005-0000-0000-0000A8030000}"/>
    <cellStyle name="_TG-TH_1_Bao cao XDCB 2001 - T11 KH dieu chinh 20-11-THAI_Copy of ho so thanh toan dot 3(26-8-2012)" xfId="943" xr:uid="{00000000-0005-0000-0000-0000A9030000}"/>
    <cellStyle name="_TG-TH_1_Bao cao XDCB 2001 - T11 KH dieu chinh 20-11-THAI_Mang dien thoai noi bo" xfId="944" xr:uid="{00000000-0005-0000-0000-0000AA030000}"/>
    <cellStyle name="_TG-TH_1_Bao cao XDCB 2001 - T11 KH dieu chinh 20-11-THAI_PL KEM THEO TT 3927" xfId="946" xr:uid="{00000000-0005-0000-0000-0000AC030000}"/>
    <cellStyle name="_TG-TH_1_Bao cao XDCB 2001 - T11 KH dieu chinh 20-11-THAI_Phu luc " xfId="945" xr:uid="{00000000-0005-0000-0000-0000AB030000}"/>
    <cellStyle name="_TG-TH_1_Bao cao XDCB 2001 - T11 KH dieu chinh 20-11-THAI_Xay dung trung tam ung buou" xfId="947" xr:uid="{00000000-0005-0000-0000-0000AD030000}"/>
    <cellStyle name="_TG-TH_1_Book1" xfId="948" xr:uid="{00000000-0005-0000-0000-0000AE030000}"/>
    <cellStyle name="_TG-TH_1_Book1_1" xfId="949" xr:uid="{00000000-0005-0000-0000-0000AF030000}"/>
    <cellStyle name="_TG-TH_1_Book1_1_Copy of ho so thanh toan dot 3(26-8-2012)" xfId="950" xr:uid="{00000000-0005-0000-0000-0000B0030000}"/>
    <cellStyle name="_TG-TH_1_Book1_1_Mang dien thoai noi bo" xfId="951" xr:uid="{00000000-0005-0000-0000-0000B1030000}"/>
    <cellStyle name="_TG-TH_1_Book1_1_PL KEM THEO TT 3927" xfId="953" xr:uid="{00000000-0005-0000-0000-0000B3030000}"/>
    <cellStyle name="_TG-TH_1_Book1_1_Phu luc " xfId="952" xr:uid="{00000000-0005-0000-0000-0000B2030000}"/>
    <cellStyle name="_TG-TH_1_Book1_1_Xay dung trung tam ung buou" xfId="954" xr:uid="{00000000-0005-0000-0000-0000B4030000}"/>
    <cellStyle name="_TG-TH_1_Book1_2" xfId="955" xr:uid="{00000000-0005-0000-0000-0000B5030000}"/>
    <cellStyle name="_TG-TH_1_Book1_2_Copy of ho so thanh toan dot 3(26-8-2012)" xfId="956" xr:uid="{00000000-0005-0000-0000-0000B6030000}"/>
    <cellStyle name="_TG-TH_1_Book1_2_Mang dien thoai noi bo" xfId="957" xr:uid="{00000000-0005-0000-0000-0000B7030000}"/>
    <cellStyle name="_TG-TH_1_Book1_2_PL KEM THEO TT 3927" xfId="959" xr:uid="{00000000-0005-0000-0000-0000B9030000}"/>
    <cellStyle name="_TG-TH_1_Book1_2_Phu luc " xfId="958" xr:uid="{00000000-0005-0000-0000-0000B8030000}"/>
    <cellStyle name="_TG-TH_1_Book1_2_Xay dung trung tam ung buou" xfId="960" xr:uid="{00000000-0005-0000-0000-0000BA030000}"/>
    <cellStyle name="_TG-TH_1_Book1_3" xfId="961" xr:uid="{00000000-0005-0000-0000-0000BB030000}"/>
    <cellStyle name="_TG-TH_1_Book1_3_Book1" xfId="962" xr:uid="{00000000-0005-0000-0000-0000BC030000}"/>
    <cellStyle name="_TG-TH_1_Book1_3_PL KEM THEO TT 3927" xfId="964" xr:uid="{00000000-0005-0000-0000-0000BE030000}"/>
    <cellStyle name="_TG-TH_1_Book1_3_Phu luc " xfId="963" xr:uid="{00000000-0005-0000-0000-0000BD030000}"/>
    <cellStyle name="_TG-TH_1_Book1_4" xfId="965" xr:uid="{00000000-0005-0000-0000-0000BF030000}"/>
    <cellStyle name="_TG-TH_1_Book1_BC-QT-WB-dthao" xfId="966" xr:uid="{00000000-0005-0000-0000-0000C0030000}"/>
    <cellStyle name="_TG-TH_1_Book1_BC-QT-WB-dthao_Copy of ho so thanh toan dot 3(26-8-2012)" xfId="967" xr:uid="{00000000-0005-0000-0000-0000C1030000}"/>
    <cellStyle name="_TG-TH_1_Book1_BC-QT-WB-dthao_Mang dien thoai noi bo" xfId="968" xr:uid="{00000000-0005-0000-0000-0000C2030000}"/>
    <cellStyle name="_TG-TH_1_Book1_BC-QT-WB-dthao_PL KEM THEO TT 3927" xfId="970" xr:uid="{00000000-0005-0000-0000-0000C4030000}"/>
    <cellStyle name="_TG-TH_1_Book1_BC-QT-WB-dthao_Phu luc " xfId="969" xr:uid="{00000000-0005-0000-0000-0000C3030000}"/>
    <cellStyle name="_TG-TH_1_Book1_BC-QT-WB-dthao_Xay dung trung tam ung buou" xfId="971" xr:uid="{00000000-0005-0000-0000-0000C5030000}"/>
    <cellStyle name="_TG-TH_1_Book1_Book1" xfId="972" xr:uid="{00000000-0005-0000-0000-0000C6030000}"/>
    <cellStyle name="_TG-TH_1_Book1_Copy of ho so thanh toan dot 3(26-8-2012)" xfId="973" xr:uid="{00000000-0005-0000-0000-0000C7030000}"/>
    <cellStyle name="_TG-TH_1_Book1_Mang dien thoai noi bo" xfId="974" xr:uid="{00000000-0005-0000-0000-0000C8030000}"/>
    <cellStyle name="_TG-TH_1_Book1_PL KEM THEO TT 3927" xfId="976" xr:uid="{00000000-0005-0000-0000-0000CA030000}"/>
    <cellStyle name="_TG-TH_1_Book1_Phu luc " xfId="975" xr:uid="{00000000-0005-0000-0000-0000C9030000}"/>
    <cellStyle name="_TG-TH_1_Book1_San vuon ngoai nha truong TCQY(25-2-15)" xfId="977" xr:uid="{00000000-0005-0000-0000-0000CB030000}"/>
    <cellStyle name="_TG-TH_1_Book1_TKE" xfId="981" xr:uid="{00000000-0005-0000-0000-0000CF030000}"/>
    <cellStyle name="_TG-TH_1_Book1_TH KE" xfId="978" xr:uid="{00000000-0005-0000-0000-0000CC030000}"/>
    <cellStyle name="_TG-TH_1_Book1_THU CHI TIEN" xfId="979" xr:uid="{00000000-0005-0000-0000-0000CD030000}"/>
    <cellStyle name="_TG-TH_1_Book1_Thuyetminh du toan dot 1 oda15-giaidoan3" xfId="980" xr:uid="{00000000-0005-0000-0000-0000CE030000}"/>
    <cellStyle name="_TG-TH_1_Book1_Xay dung trung tam ung buou" xfId="982" xr:uid="{00000000-0005-0000-0000-0000D0030000}"/>
    <cellStyle name="_TG-TH_1_Copy of ho so thanh toan dot 3(26-8-2012)" xfId="983" xr:uid="{00000000-0005-0000-0000-0000D1030000}"/>
    <cellStyle name="_TG-TH_1_DTCDT MR.2N110.HOCMON.TDTOAN.CCUNG" xfId="984" xr:uid="{00000000-0005-0000-0000-0000D2030000}"/>
    <cellStyle name="_TG-TH_1_DTCDT MR.2N110.HOCMON.TDTOAN.CCUNG_Copy of ho so thanh toan dot 3(26-8-2012)" xfId="985" xr:uid="{00000000-0005-0000-0000-0000D3030000}"/>
    <cellStyle name="_TG-TH_1_DTCDT MR.2N110.HOCMON.TDTOAN.CCUNG_Mang dien thoai noi bo" xfId="986" xr:uid="{00000000-0005-0000-0000-0000D4030000}"/>
    <cellStyle name="_TG-TH_1_DTCDT MR.2N110.HOCMON.TDTOAN.CCUNG_PL KEM THEO TT 3927" xfId="988" xr:uid="{00000000-0005-0000-0000-0000D6030000}"/>
    <cellStyle name="_TG-TH_1_DTCDT MR.2N110.HOCMON.TDTOAN.CCUNG_Phu luc " xfId="987" xr:uid="{00000000-0005-0000-0000-0000D5030000}"/>
    <cellStyle name="_TG-TH_1_DTCDT MR.2N110.HOCMON.TDTOAN.CCUNG_Xay dung trung tam ung buou" xfId="989" xr:uid="{00000000-0005-0000-0000-0000D7030000}"/>
    <cellStyle name="_TG-TH_1_Lora-tungchau" xfId="990" xr:uid="{00000000-0005-0000-0000-0000D8030000}"/>
    <cellStyle name="_TG-TH_1_Lora-tungchau_Copy of ho so thanh toan dot 3(26-8-2012)" xfId="991" xr:uid="{00000000-0005-0000-0000-0000D9030000}"/>
    <cellStyle name="_TG-TH_1_Lora-tungchau_Mang dien thoai noi bo" xfId="992" xr:uid="{00000000-0005-0000-0000-0000DA030000}"/>
    <cellStyle name="_TG-TH_1_Lora-tungchau_PL KEM THEO TT 3927" xfId="994" xr:uid="{00000000-0005-0000-0000-0000DC030000}"/>
    <cellStyle name="_TG-TH_1_Lora-tungchau_Phu luc " xfId="993" xr:uid="{00000000-0005-0000-0000-0000DB030000}"/>
    <cellStyle name="_TG-TH_1_Lora-tungchau_Xay dung trung tam ung buou" xfId="995" xr:uid="{00000000-0005-0000-0000-0000DD030000}"/>
    <cellStyle name="_TG-TH_1_Mang dien thoai noi bo" xfId="996" xr:uid="{00000000-0005-0000-0000-0000DE030000}"/>
    <cellStyle name="_TG-TH_1_PGIA-phieu tham tra Kho bac" xfId="997" xr:uid="{00000000-0005-0000-0000-0000DF030000}"/>
    <cellStyle name="_TG-TH_1_PGIA-phieu tham tra Kho bac_Copy of ho so thanh toan dot 3(26-8-2012)" xfId="998" xr:uid="{00000000-0005-0000-0000-0000E0030000}"/>
    <cellStyle name="_TG-TH_1_PGIA-phieu tham tra Kho bac_Mang dien thoai noi bo" xfId="999" xr:uid="{00000000-0005-0000-0000-0000E1030000}"/>
    <cellStyle name="_TG-TH_1_PGIA-phieu tham tra Kho bac_PL KEM THEO TT 3927" xfId="1001" xr:uid="{00000000-0005-0000-0000-0000E3030000}"/>
    <cellStyle name="_TG-TH_1_PGIA-phieu tham tra Kho bac_Phu luc " xfId="1000" xr:uid="{00000000-0005-0000-0000-0000E2030000}"/>
    <cellStyle name="_TG-TH_1_PGIA-phieu tham tra Kho bac_Xay dung trung tam ung buou" xfId="1002" xr:uid="{00000000-0005-0000-0000-0000E4030000}"/>
    <cellStyle name="_TG-TH_1_PL KEM THEO TT 3927" xfId="1004" xr:uid="{00000000-0005-0000-0000-0000E6030000}"/>
    <cellStyle name="_TG-TH_1_PT02-02" xfId="1005" xr:uid="{00000000-0005-0000-0000-0000E7030000}"/>
    <cellStyle name="_TG-TH_1_PT02-02_Book1" xfId="1006" xr:uid="{00000000-0005-0000-0000-0000E8030000}"/>
    <cellStyle name="_TG-TH_1_PT02-02_Book1_Copy of ho so thanh toan dot 3(26-8-2012)" xfId="1007" xr:uid="{00000000-0005-0000-0000-0000E9030000}"/>
    <cellStyle name="_TG-TH_1_PT02-02_Book1_Mang dien thoai noi bo" xfId="1008" xr:uid="{00000000-0005-0000-0000-0000EA030000}"/>
    <cellStyle name="_TG-TH_1_PT02-02_Book1_PL KEM THEO TT 3927" xfId="1010" xr:uid="{00000000-0005-0000-0000-0000EC030000}"/>
    <cellStyle name="_TG-TH_1_PT02-02_Book1_Phu luc " xfId="1009" xr:uid="{00000000-0005-0000-0000-0000EB030000}"/>
    <cellStyle name="_TG-TH_1_PT02-02_Book1_Xay dung trung tam ung buou" xfId="1011" xr:uid="{00000000-0005-0000-0000-0000ED030000}"/>
    <cellStyle name="_TG-TH_1_PT02-02_Copy of ho so thanh toan dot 3(26-8-2012)" xfId="1012" xr:uid="{00000000-0005-0000-0000-0000EE030000}"/>
    <cellStyle name="_TG-TH_1_PT02-02_Mang dien thoai noi bo" xfId="1013" xr:uid="{00000000-0005-0000-0000-0000EF030000}"/>
    <cellStyle name="_TG-TH_1_PT02-02_PL KEM THEO TT 3927" xfId="1015" xr:uid="{00000000-0005-0000-0000-0000F1030000}"/>
    <cellStyle name="_TG-TH_1_PT02-02_Phu luc " xfId="1014" xr:uid="{00000000-0005-0000-0000-0000F0030000}"/>
    <cellStyle name="_TG-TH_1_PT02-02_Xay dung trung tam ung buou" xfId="1016" xr:uid="{00000000-0005-0000-0000-0000F2030000}"/>
    <cellStyle name="_TG-TH_1_PT02-03" xfId="1017" xr:uid="{00000000-0005-0000-0000-0000F3030000}"/>
    <cellStyle name="_TG-TH_1_PT02-03_Book1" xfId="1018" xr:uid="{00000000-0005-0000-0000-0000F4030000}"/>
    <cellStyle name="_TG-TH_1_PT02-03_Book1_Copy of ho so thanh toan dot 3(26-8-2012)" xfId="1019" xr:uid="{00000000-0005-0000-0000-0000F5030000}"/>
    <cellStyle name="_TG-TH_1_PT02-03_Book1_Mang dien thoai noi bo" xfId="1020" xr:uid="{00000000-0005-0000-0000-0000F6030000}"/>
    <cellStyle name="_TG-TH_1_PT02-03_Book1_PL KEM THEO TT 3927" xfId="1022" xr:uid="{00000000-0005-0000-0000-0000F8030000}"/>
    <cellStyle name="_TG-TH_1_PT02-03_Book1_Phu luc " xfId="1021" xr:uid="{00000000-0005-0000-0000-0000F7030000}"/>
    <cellStyle name="_TG-TH_1_PT02-03_Book1_Xay dung trung tam ung buou" xfId="1023" xr:uid="{00000000-0005-0000-0000-0000F9030000}"/>
    <cellStyle name="_TG-TH_1_PT02-03_Copy of ho so thanh toan dot 3(26-8-2012)" xfId="1024" xr:uid="{00000000-0005-0000-0000-0000FA030000}"/>
    <cellStyle name="_TG-TH_1_PT02-03_Mang dien thoai noi bo" xfId="1025" xr:uid="{00000000-0005-0000-0000-0000FB030000}"/>
    <cellStyle name="_TG-TH_1_PT02-03_PL KEM THEO TT 3927" xfId="1027" xr:uid="{00000000-0005-0000-0000-0000FD030000}"/>
    <cellStyle name="_TG-TH_1_PT02-03_Phu luc " xfId="1026" xr:uid="{00000000-0005-0000-0000-0000FC030000}"/>
    <cellStyle name="_TG-TH_1_PT02-03_Xay dung trung tam ung buou" xfId="1028" xr:uid="{00000000-0005-0000-0000-0000FE030000}"/>
    <cellStyle name="_TG-TH_1_Phu luc " xfId="1003" xr:uid="{00000000-0005-0000-0000-0000E5030000}"/>
    <cellStyle name="_TG-TH_1_Qt-HT3PQ1(CauKho)" xfId="1029" xr:uid="{00000000-0005-0000-0000-0000FF030000}"/>
    <cellStyle name="_TG-TH_1_Qt-HT3PQ1(CauKho)_Copy of ho so thanh toan dot 3(26-8-2012)" xfId="1030" xr:uid="{00000000-0005-0000-0000-000000040000}"/>
    <cellStyle name="_TG-TH_1_Qt-HT3PQ1(CauKho)_Mang dien thoai noi bo" xfId="1031" xr:uid="{00000000-0005-0000-0000-000001040000}"/>
    <cellStyle name="_TG-TH_1_Qt-HT3PQ1(CauKho)_PL KEM THEO TT 3927" xfId="1033" xr:uid="{00000000-0005-0000-0000-000003040000}"/>
    <cellStyle name="_TG-TH_1_Qt-HT3PQ1(CauKho)_Phu luc " xfId="1032" xr:uid="{00000000-0005-0000-0000-000002040000}"/>
    <cellStyle name="_TG-TH_1_Qt-HT3PQ1(CauKho)_Xay dung trung tam ung buou" xfId="1034" xr:uid="{00000000-0005-0000-0000-000004040000}"/>
    <cellStyle name="_TG-TH_1_San vuon ngoai nha truong TCQY(25-2-15)" xfId="1035" xr:uid="{00000000-0005-0000-0000-000005040000}"/>
    <cellStyle name="_TG-TH_1_TKE" xfId="1040" xr:uid="{00000000-0005-0000-0000-00000A040000}"/>
    <cellStyle name="_TG-TH_1_TH KE" xfId="1036" xr:uid="{00000000-0005-0000-0000-000006040000}"/>
    <cellStyle name="_TG-TH_1_TH KE_Book1" xfId="1037" xr:uid="{00000000-0005-0000-0000-000007040000}"/>
    <cellStyle name="_TG-TH_1_THU CHI TIEN" xfId="1038" xr:uid="{00000000-0005-0000-0000-000008040000}"/>
    <cellStyle name="_TG-TH_1_Thuyetminh du toan dot 1 oda15-giaidoan3" xfId="1039" xr:uid="{00000000-0005-0000-0000-000009040000}"/>
    <cellStyle name="_TG-TH_1_Xay dung trung tam ung buou" xfId="1041" xr:uid="{00000000-0005-0000-0000-00000B040000}"/>
    <cellStyle name="_TG-TH_2" xfId="1042" xr:uid="{00000000-0005-0000-0000-00000C040000}"/>
    <cellStyle name="_TG-TH_2_BAO CAO KLCT PT2000" xfId="1043" xr:uid="{00000000-0005-0000-0000-00000D040000}"/>
    <cellStyle name="_TG-TH_2_BAO CAO KLCT PT2000_Copy of ho so thanh toan dot 3(26-8-2012)" xfId="1044" xr:uid="{00000000-0005-0000-0000-00000E040000}"/>
    <cellStyle name="_TG-TH_2_BAO CAO KLCT PT2000_Mang dien thoai noi bo" xfId="1045" xr:uid="{00000000-0005-0000-0000-00000F040000}"/>
    <cellStyle name="_TG-TH_2_BAO CAO KLCT PT2000_PL KEM THEO TT 3927" xfId="1047" xr:uid="{00000000-0005-0000-0000-000011040000}"/>
    <cellStyle name="_TG-TH_2_BAO CAO KLCT PT2000_Phu luc " xfId="1046" xr:uid="{00000000-0005-0000-0000-000010040000}"/>
    <cellStyle name="_TG-TH_2_BAO CAO KLCT PT2000_Xay dung trung tam ung buou" xfId="1048" xr:uid="{00000000-0005-0000-0000-000012040000}"/>
    <cellStyle name="_TG-TH_2_BAO CAO PT2000" xfId="1049" xr:uid="{00000000-0005-0000-0000-000013040000}"/>
    <cellStyle name="_TG-TH_2_BAO CAO PT2000_Book1" xfId="1050" xr:uid="{00000000-0005-0000-0000-000014040000}"/>
    <cellStyle name="_TG-TH_2_BAO CAO PT2000_Book1_Copy of ho so thanh toan dot 3(26-8-2012)" xfId="1051" xr:uid="{00000000-0005-0000-0000-000015040000}"/>
    <cellStyle name="_TG-TH_2_BAO CAO PT2000_Book1_Mang dien thoai noi bo" xfId="1052" xr:uid="{00000000-0005-0000-0000-000016040000}"/>
    <cellStyle name="_TG-TH_2_BAO CAO PT2000_Book1_PL KEM THEO TT 3927" xfId="1054" xr:uid="{00000000-0005-0000-0000-000018040000}"/>
    <cellStyle name="_TG-TH_2_BAO CAO PT2000_Book1_Phu luc " xfId="1053" xr:uid="{00000000-0005-0000-0000-000017040000}"/>
    <cellStyle name="_TG-TH_2_BAO CAO PT2000_Book1_Xay dung trung tam ung buou" xfId="1055" xr:uid="{00000000-0005-0000-0000-000019040000}"/>
    <cellStyle name="_TG-TH_2_BAO CAO PT2000_Copy of ho so thanh toan dot 3(26-8-2012)" xfId="1056" xr:uid="{00000000-0005-0000-0000-00001A040000}"/>
    <cellStyle name="_TG-TH_2_BAO CAO PT2000_Mang dien thoai noi bo" xfId="1057" xr:uid="{00000000-0005-0000-0000-00001B040000}"/>
    <cellStyle name="_TG-TH_2_BAO CAO PT2000_PL KEM THEO TT 3927" xfId="1059" xr:uid="{00000000-0005-0000-0000-00001D040000}"/>
    <cellStyle name="_TG-TH_2_BAO CAO PT2000_Phu luc " xfId="1058" xr:uid="{00000000-0005-0000-0000-00001C040000}"/>
    <cellStyle name="_TG-TH_2_BAO CAO PT2000_Xay dung trung tam ung buou" xfId="1060" xr:uid="{00000000-0005-0000-0000-00001E040000}"/>
    <cellStyle name="_TG-TH_2_Bao cao XDCB 2001 - T11 KH dieu chinh 20-11-THAI" xfId="1061" xr:uid="{00000000-0005-0000-0000-00001F040000}"/>
    <cellStyle name="_TG-TH_2_Bao cao XDCB 2001 - T11 KH dieu chinh 20-11-THAI_Copy of ho so thanh toan dot 3(26-8-2012)" xfId="1062" xr:uid="{00000000-0005-0000-0000-000020040000}"/>
    <cellStyle name="_TG-TH_2_Bao cao XDCB 2001 - T11 KH dieu chinh 20-11-THAI_Mang dien thoai noi bo" xfId="1063" xr:uid="{00000000-0005-0000-0000-000021040000}"/>
    <cellStyle name="_TG-TH_2_Bao cao XDCB 2001 - T11 KH dieu chinh 20-11-THAI_PL KEM THEO TT 3927" xfId="1065" xr:uid="{00000000-0005-0000-0000-000023040000}"/>
    <cellStyle name="_TG-TH_2_Bao cao XDCB 2001 - T11 KH dieu chinh 20-11-THAI_Phu luc " xfId="1064" xr:uid="{00000000-0005-0000-0000-000022040000}"/>
    <cellStyle name="_TG-TH_2_Bao cao XDCB 2001 - T11 KH dieu chinh 20-11-THAI_Xay dung trung tam ung buou" xfId="1066" xr:uid="{00000000-0005-0000-0000-000024040000}"/>
    <cellStyle name="_TG-TH_2_Book1" xfId="1067" xr:uid="{00000000-0005-0000-0000-000025040000}"/>
    <cellStyle name="_TG-TH_2_Book1_1" xfId="1068" xr:uid="{00000000-0005-0000-0000-000026040000}"/>
    <cellStyle name="_TG-TH_2_Book1_1_Copy of ho so thanh toan dot 3(26-8-2012)" xfId="1069" xr:uid="{00000000-0005-0000-0000-000027040000}"/>
    <cellStyle name="_TG-TH_2_Book1_1_Mang dien thoai noi bo" xfId="1070" xr:uid="{00000000-0005-0000-0000-000028040000}"/>
    <cellStyle name="_TG-TH_2_Book1_1_PL KEM THEO TT 3927" xfId="1072" xr:uid="{00000000-0005-0000-0000-00002A040000}"/>
    <cellStyle name="_TG-TH_2_Book1_1_Phu luc " xfId="1071" xr:uid="{00000000-0005-0000-0000-000029040000}"/>
    <cellStyle name="_TG-TH_2_Book1_1_Xay dung trung tam ung buou" xfId="1073" xr:uid="{00000000-0005-0000-0000-00002B040000}"/>
    <cellStyle name="_TG-TH_2_Book1_2" xfId="1074" xr:uid="{00000000-0005-0000-0000-00002C040000}"/>
    <cellStyle name="_TG-TH_2_Book1_2_PL KEM THEO TT 3927" xfId="1076" xr:uid="{00000000-0005-0000-0000-00002E040000}"/>
    <cellStyle name="_TG-TH_2_Book1_2_Phu luc " xfId="1075" xr:uid="{00000000-0005-0000-0000-00002D040000}"/>
    <cellStyle name="_TG-TH_2_Book1_3" xfId="1077" xr:uid="{00000000-0005-0000-0000-00002F040000}"/>
    <cellStyle name="_TG-TH_2_Book1_3_Book1" xfId="1078" xr:uid="{00000000-0005-0000-0000-000030040000}"/>
    <cellStyle name="_TG-TH_2_Book1_3_PL KEM THEO TT 3927" xfId="1080" xr:uid="{00000000-0005-0000-0000-000032040000}"/>
    <cellStyle name="_TG-TH_2_Book1_3_Phu luc " xfId="1079" xr:uid="{00000000-0005-0000-0000-000031040000}"/>
    <cellStyle name="_TG-TH_2_Book1_4" xfId="1081" xr:uid="{00000000-0005-0000-0000-000033040000}"/>
    <cellStyle name="_TG-TH_2_Book1_Book1" xfId="1082" xr:uid="{00000000-0005-0000-0000-000034040000}"/>
    <cellStyle name="_TG-TH_2_Book1_Copy of ho so thanh toan dot 3(26-8-2012)" xfId="1083" xr:uid="{00000000-0005-0000-0000-000035040000}"/>
    <cellStyle name="_TG-TH_2_Book1_Mang dien thoai noi bo" xfId="1084" xr:uid="{00000000-0005-0000-0000-000036040000}"/>
    <cellStyle name="_TG-TH_2_Book1_PL KEM THEO TT 3927" xfId="1086" xr:uid="{00000000-0005-0000-0000-000038040000}"/>
    <cellStyle name="_TG-TH_2_Book1_Phu luc " xfId="1085" xr:uid="{00000000-0005-0000-0000-000037040000}"/>
    <cellStyle name="_TG-TH_2_Book1_San vuon ngoai nha truong TCQY(25-2-15)" xfId="1087" xr:uid="{00000000-0005-0000-0000-000039040000}"/>
    <cellStyle name="_TG-TH_2_Book1_TBI GIAO THUY MOI NHAT" xfId="1088" xr:uid="{00000000-0005-0000-0000-00003A040000}"/>
    <cellStyle name="_TG-TH_2_Book1_TKE" xfId="1092" xr:uid="{00000000-0005-0000-0000-00003E040000}"/>
    <cellStyle name="_TG-TH_2_Book1_TH KE" xfId="1089" xr:uid="{00000000-0005-0000-0000-00003B040000}"/>
    <cellStyle name="_TG-TH_2_Book1_THU CHI TIEN" xfId="1090" xr:uid="{00000000-0005-0000-0000-00003C040000}"/>
    <cellStyle name="_TG-TH_2_Book1_Thuyetminh du toan dot 1 oda15-giaidoan3" xfId="1091" xr:uid="{00000000-0005-0000-0000-00003D040000}"/>
    <cellStyle name="_TG-TH_2_Book1_Xay dung trung tam ung buou" xfId="1093" xr:uid="{00000000-0005-0000-0000-00003F040000}"/>
    <cellStyle name="_TG-TH_2_Copy of ho so thanh toan dot 3(26-8-2012)" xfId="1094" xr:uid="{00000000-0005-0000-0000-000040040000}"/>
    <cellStyle name="_TG-TH_2_DTCDT MR.2N110.HOCMON.TDTOAN.CCUNG" xfId="1095" xr:uid="{00000000-0005-0000-0000-000041040000}"/>
    <cellStyle name="_TG-TH_2_DTCDT MR.2N110.HOCMON.TDTOAN.CCUNG_Copy of ho so thanh toan dot 3(26-8-2012)" xfId="1096" xr:uid="{00000000-0005-0000-0000-000042040000}"/>
    <cellStyle name="_TG-TH_2_DTCDT MR.2N110.HOCMON.TDTOAN.CCUNG_Mang dien thoai noi bo" xfId="1097" xr:uid="{00000000-0005-0000-0000-000043040000}"/>
    <cellStyle name="_TG-TH_2_DTCDT MR.2N110.HOCMON.TDTOAN.CCUNG_PL KEM THEO TT 3927" xfId="1099" xr:uid="{00000000-0005-0000-0000-000045040000}"/>
    <cellStyle name="_TG-TH_2_DTCDT MR.2N110.HOCMON.TDTOAN.CCUNG_Phu luc " xfId="1098" xr:uid="{00000000-0005-0000-0000-000044040000}"/>
    <cellStyle name="_TG-TH_2_DTCDT MR.2N110.HOCMON.TDTOAN.CCUNG_Xay dung trung tam ung buou" xfId="1100" xr:uid="{00000000-0005-0000-0000-000046040000}"/>
    <cellStyle name="_TG-TH_2_Lora-tungchau" xfId="1101" xr:uid="{00000000-0005-0000-0000-000047040000}"/>
    <cellStyle name="_TG-TH_2_Lora-tungchau_Copy of ho so thanh toan dot 3(26-8-2012)" xfId="1102" xr:uid="{00000000-0005-0000-0000-000048040000}"/>
    <cellStyle name="_TG-TH_2_Lora-tungchau_Mang dien thoai noi bo" xfId="1103" xr:uid="{00000000-0005-0000-0000-000049040000}"/>
    <cellStyle name="_TG-TH_2_Lora-tungchau_PL KEM THEO TT 3927" xfId="1105" xr:uid="{00000000-0005-0000-0000-00004B040000}"/>
    <cellStyle name="_TG-TH_2_Lora-tungchau_Phu luc " xfId="1104" xr:uid="{00000000-0005-0000-0000-00004A040000}"/>
    <cellStyle name="_TG-TH_2_Lora-tungchau_Xay dung trung tam ung buou" xfId="1106" xr:uid="{00000000-0005-0000-0000-00004C040000}"/>
    <cellStyle name="_TG-TH_2_Mang dien thoai noi bo" xfId="1107" xr:uid="{00000000-0005-0000-0000-00004D040000}"/>
    <cellStyle name="_TG-TH_2_PGIA-phieu tham tra Kho bac" xfId="1108" xr:uid="{00000000-0005-0000-0000-00004E040000}"/>
    <cellStyle name="_TG-TH_2_PGIA-phieu tham tra Kho bac_Copy of ho so thanh toan dot 3(26-8-2012)" xfId="1109" xr:uid="{00000000-0005-0000-0000-00004F040000}"/>
    <cellStyle name="_TG-TH_2_PGIA-phieu tham tra Kho bac_Mang dien thoai noi bo" xfId="1110" xr:uid="{00000000-0005-0000-0000-000050040000}"/>
    <cellStyle name="_TG-TH_2_PGIA-phieu tham tra Kho bac_PL KEM THEO TT 3927" xfId="1112" xr:uid="{00000000-0005-0000-0000-000052040000}"/>
    <cellStyle name="_TG-TH_2_PGIA-phieu tham tra Kho bac_Phu luc " xfId="1111" xr:uid="{00000000-0005-0000-0000-000051040000}"/>
    <cellStyle name="_TG-TH_2_PGIA-phieu tham tra Kho bac_Xay dung trung tam ung buou" xfId="1113" xr:uid="{00000000-0005-0000-0000-000053040000}"/>
    <cellStyle name="_TG-TH_2_PL KEM THEO TT 3927" xfId="1115" xr:uid="{00000000-0005-0000-0000-000055040000}"/>
    <cellStyle name="_TG-TH_2_PT02-02" xfId="1116" xr:uid="{00000000-0005-0000-0000-000056040000}"/>
    <cellStyle name="_TG-TH_2_PT02-02_Book1" xfId="1117" xr:uid="{00000000-0005-0000-0000-000057040000}"/>
    <cellStyle name="_TG-TH_2_PT02-02_Book1_Copy of ho so thanh toan dot 3(26-8-2012)" xfId="1118" xr:uid="{00000000-0005-0000-0000-000058040000}"/>
    <cellStyle name="_TG-TH_2_PT02-02_Book1_Mang dien thoai noi bo" xfId="1119" xr:uid="{00000000-0005-0000-0000-000059040000}"/>
    <cellStyle name="_TG-TH_2_PT02-02_Book1_PL KEM THEO TT 3927" xfId="1121" xr:uid="{00000000-0005-0000-0000-00005B040000}"/>
    <cellStyle name="_TG-TH_2_PT02-02_Book1_Phu luc " xfId="1120" xr:uid="{00000000-0005-0000-0000-00005A040000}"/>
    <cellStyle name="_TG-TH_2_PT02-02_Book1_Xay dung trung tam ung buou" xfId="1122" xr:uid="{00000000-0005-0000-0000-00005C040000}"/>
    <cellStyle name="_TG-TH_2_PT02-02_Copy of ho so thanh toan dot 3(26-8-2012)" xfId="1123" xr:uid="{00000000-0005-0000-0000-00005D040000}"/>
    <cellStyle name="_TG-TH_2_PT02-02_Mang dien thoai noi bo" xfId="1124" xr:uid="{00000000-0005-0000-0000-00005E040000}"/>
    <cellStyle name="_TG-TH_2_PT02-02_PL KEM THEO TT 3927" xfId="1126" xr:uid="{00000000-0005-0000-0000-000060040000}"/>
    <cellStyle name="_TG-TH_2_PT02-02_Phu luc " xfId="1125" xr:uid="{00000000-0005-0000-0000-00005F040000}"/>
    <cellStyle name="_TG-TH_2_PT02-02_Xay dung trung tam ung buou" xfId="1127" xr:uid="{00000000-0005-0000-0000-000061040000}"/>
    <cellStyle name="_TG-TH_2_PT02-03" xfId="1128" xr:uid="{00000000-0005-0000-0000-000062040000}"/>
    <cellStyle name="_TG-TH_2_PT02-03_Book1" xfId="1129" xr:uid="{00000000-0005-0000-0000-000063040000}"/>
    <cellStyle name="_TG-TH_2_PT02-03_Book1_Copy of ho so thanh toan dot 3(26-8-2012)" xfId="1130" xr:uid="{00000000-0005-0000-0000-000064040000}"/>
    <cellStyle name="_TG-TH_2_PT02-03_Book1_Mang dien thoai noi bo" xfId="1131" xr:uid="{00000000-0005-0000-0000-000065040000}"/>
    <cellStyle name="_TG-TH_2_PT02-03_Book1_PL KEM THEO TT 3927" xfId="1133" xr:uid="{00000000-0005-0000-0000-000067040000}"/>
    <cellStyle name="_TG-TH_2_PT02-03_Book1_Phu luc " xfId="1132" xr:uid="{00000000-0005-0000-0000-000066040000}"/>
    <cellStyle name="_TG-TH_2_PT02-03_Book1_Xay dung trung tam ung buou" xfId="1134" xr:uid="{00000000-0005-0000-0000-000068040000}"/>
    <cellStyle name="_TG-TH_2_PT02-03_Copy of ho so thanh toan dot 3(26-8-2012)" xfId="1135" xr:uid="{00000000-0005-0000-0000-000069040000}"/>
    <cellStyle name="_TG-TH_2_PT02-03_Mang dien thoai noi bo" xfId="1136" xr:uid="{00000000-0005-0000-0000-00006A040000}"/>
    <cellStyle name="_TG-TH_2_PT02-03_PL KEM THEO TT 3927" xfId="1138" xr:uid="{00000000-0005-0000-0000-00006C040000}"/>
    <cellStyle name="_TG-TH_2_PT02-03_Phu luc " xfId="1137" xr:uid="{00000000-0005-0000-0000-00006B040000}"/>
    <cellStyle name="_TG-TH_2_PT02-03_Xay dung trung tam ung buou" xfId="1139" xr:uid="{00000000-0005-0000-0000-00006D040000}"/>
    <cellStyle name="_TG-TH_2_Phu luc " xfId="1114" xr:uid="{00000000-0005-0000-0000-000054040000}"/>
    <cellStyle name="_TG-TH_2_Qt-HT3PQ1(CauKho)" xfId="1140" xr:uid="{00000000-0005-0000-0000-00006E040000}"/>
    <cellStyle name="_TG-TH_2_Qt-HT3PQ1(CauKho)_Copy of ho so thanh toan dot 3(26-8-2012)" xfId="1141" xr:uid="{00000000-0005-0000-0000-00006F040000}"/>
    <cellStyle name="_TG-TH_2_Qt-HT3PQ1(CauKho)_Mang dien thoai noi bo" xfId="1142" xr:uid="{00000000-0005-0000-0000-000070040000}"/>
    <cellStyle name="_TG-TH_2_Qt-HT3PQ1(CauKho)_PL KEM THEO TT 3927" xfId="1144" xr:uid="{00000000-0005-0000-0000-000072040000}"/>
    <cellStyle name="_TG-TH_2_Qt-HT3PQ1(CauKho)_Phu luc " xfId="1143" xr:uid="{00000000-0005-0000-0000-000071040000}"/>
    <cellStyle name="_TG-TH_2_Qt-HT3PQ1(CauKho)_Xay dung trung tam ung buou" xfId="1145" xr:uid="{00000000-0005-0000-0000-000073040000}"/>
    <cellStyle name="_TG-TH_2_San vuon ngoai nha truong TCQY(25-2-15)" xfId="1146" xr:uid="{00000000-0005-0000-0000-000074040000}"/>
    <cellStyle name="_TG-TH_2_TBI GIAO THUY MOI NHAT" xfId="1147" xr:uid="{00000000-0005-0000-0000-000075040000}"/>
    <cellStyle name="_TG-TH_2_TKE" xfId="1152" xr:uid="{00000000-0005-0000-0000-00007A040000}"/>
    <cellStyle name="_TG-TH_2_TH KE" xfId="1148" xr:uid="{00000000-0005-0000-0000-000076040000}"/>
    <cellStyle name="_TG-TH_2_TH KE_Book1" xfId="1149" xr:uid="{00000000-0005-0000-0000-000077040000}"/>
    <cellStyle name="_TG-TH_2_THU CHI TIEN" xfId="1150" xr:uid="{00000000-0005-0000-0000-000078040000}"/>
    <cellStyle name="_TG-TH_2_Thuyetminh du toan dot 1 oda15-giaidoan3" xfId="1151" xr:uid="{00000000-0005-0000-0000-000079040000}"/>
    <cellStyle name="_TG-TH_2_Xay dung trung tam ung buou" xfId="1153" xr:uid="{00000000-0005-0000-0000-00007B040000}"/>
    <cellStyle name="_TG-TH_3" xfId="1154" xr:uid="{00000000-0005-0000-0000-00007C040000}"/>
    <cellStyle name="_TG-TH_3_Copy of ho so thanh toan dot 3(26-8-2012)" xfId="1155" xr:uid="{00000000-0005-0000-0000-00007D040000}"/>
    <cellStyle name="_TG-TH_3_Lora-tungchau" xfId="1156" xr:uid="{00000000-0005-0000-0000-00007E040000}"/>
    <cellStyle name="_TG-TH_3_Lora-tungchau_Copy of ho so thanh toan dot 3(26-8-2012)" xfId="1157" xr:uid="{00000000-0005-0000-0000-00007F040000}"/>
    <cellStyle name="_TG-TH_3_Lora-tungchau_Mang dien thoai noi bo" xfId="1158" xr:uid="{00000000-0005-0000-0000-000080040000}"/>
    <cellStyle name="_TG-TH_3_Lora-tungchau_PL KEM THEO TT 3927" xfId="1160" xr:uid="{00000000-0005-0000-0000-000082040000}"/>
    <cellStyle name="_TG-TH_3_Lora-tungchau_Phu luc " xfId="1159" xr:uid="{00000000-0005-0000-0000-000081040000}"/>
    <cellStyle name="_TG-TH_3_Lora-tungchau_Xay dung trung tam ung buou" xfId="1161" xr:uid="{00000000-0005-0000-0000-000083040000}"/>
    <cellStyle name="_TG-TH_3_Mang dien thoai noi bo" xfId="1162" xr:uid="{00000000-0005-0000-0000-000084040000}"/>
    <cellStyle name="_TG-TH_3_Qt-HT3PQ1(CauKho)" xfId="1163" xr:uid="{00000000-0005-0000-0000-000085040000}"/>
    <cellStyle name="_TG-TH_3_Qt-HT3PQ1(CauKho)_Copy of ho so thanh toan dot 3(26-8-2012)" xfId="1164" xr:uid="{00000000-0005-0000-0000-000086040000}"/>
    <cellStyle name="_TG-TH_3_Qt-HT3PQ1(CauKho)_Mang dien thoai noi bo" xfId="1165" xr:uid="{00000000-0005-0000-0000-000087040000}"/>
    <cellStyle name="_TG-TH_3_Qt-HT3PQ1(CauKho)_PL KEM THEO TT 3927" xfId="1167" xr:uid="{00000000-0005-0000-0000-000089040000}"/>
    <cellStyle name="_TG-TH_3_Qt-HT3PQ1(CauKho)_Phu luc " xfId="1166" xr:uid="{00000000-0005-0000-0000-000088040000}"/>
    <cellStyle name="_TG-TH_3_Qt-HT3PQ1(CauKho)_Xay dung trung tam ung buou" xfId="1168" xr:uid="{00000000-0005-0000-0000-00008A040000}"/>
    <cellStyle name="_TG-TH_3_San vuon ngoai nha truong TCQY(25-2-15)" xfId="1169" xr:uid="{00000000-0005-0000-0000-00008B040000}"/>
    <cellStyle name="_TG-TH_3_Thuyetminh du toan dot 1 oda15-giaidoan3" xfId="1170" xr:uid="{00000000-0005-0000-0000-00008C040000}"/>
    <cellStyle name="_TG-TH_3_Xay dung trung tam ung buou" xfId="1171" xr:uid="{00000000-0005-0000-0000-00008D040000}"/>
    <cellStyle name="_TG-TH_4" xfId="1172" xr:uid="{00000000-0005-0000-0000-00008E040000}"/>
    <cellStyle name="_TG-TH_4_Copy of ho so thanh toan dot 3(26-8-2012)" xfId="1173" xr:uid="{00000000-0005-0000-0000-00008F040000}"/>
    <cellStyle name="_TG-TH_4_Mang dien thoai noi bo" xfId="1174" xr:uid="{00000000-0005-0000-0000-000090040000}"/>
    <cellStyle name="_TG-TH_4_PL KEM THEO TT 3927" xfId="1176" xr:uid="{00000000-0005-0000-0000-000092040000}"/>
    <cellStyle name="_TG-TH_4_Phu luc " xfId="1175" xr:uid="{00000000-0005-0000-0000-000091040000}"/>
    <cellStyle name="_TG-TH_4_San vuon ngoai nha truong TCQY(25-2-15)" xfId="1177" xr:uid="{00000000-0005-0000-0000-000093040000}"/>
    <cellStyle name="_TG-TH_4_TBI GIAO THUY MOI NHAT" xfId="1178" xr:uid="{00000000-0005-0000-0000-000094040000}"/>
    <cellStyle name="_TG-TH_4_Thuyetminh du toan dot 1 oda15-giaidoan3" xfId="1179" xr:uid="{00000000-0005-0000-0000-000095040000}"/>
    <cellStyle name="_TG-TH_4_Xay dung trung tam ung buou" xfId="1180" xr:uid="{00000000-0005-0000-0000-000096040000}"/>
    <cellStyle name="_TG-TH_Copy of ho so thanh toan dot 3(26-8-2012)" xfId="1181" xr:uid="{00000000-0005-0000-0000-000097040000}"/>
    <cellStyle name="_TG-TH_Mang dien thoai noi bo" xfId="1182" xr:uid="{00000000-0005-0000-0000-000098040000}"/>
    <cellStyle name="_TG-TH_San vuon ngoai nha truong TCQY(25-2-15)" xfId="1183" xr:uid="{00000000-0005-0000-0000-000099040000}"/>
    <cellStyle name="_TG-TH_Thuyetminh du toan dot 1 oda15-giaidoan3" xfId="1184" xr:uid="{00000000-0005-0000-0000-00009A040000}"/>
    <cellStyle name="_TG-TH_Xay dung trung tam ung buou" xfId="1185" xr:uid="{00000000-0005-0000-0000-00009B040000}"/>
    <cellStyle name="_Tong hop may cheu nganh 1" xfId="1188" xr:uid="{00000000-0005-0000-0000-00009E040000}"/>
    <cellStyle name="_Tong hop nop  -BANG1 to Descon" xfId="1189" xr:uid="{00000000-0005-0000-0000-00009F040000}"/>
    <cellStyle name="_TT-Mau" xfId="1190" xr:uid="{00000000-0005-0000-0000-0000A0040000}"/>
    <cellStyle name="_THKP (QD-957)" xfId="1186" xr:uid="{00000000-0005-0000-0000-00009C040000}"/>
    <cellStyle name="_Thuyetminh du toan dot 1 oda15-giaidoan3" xfId="1187" xr:uid="{00000000-0005-0000-0000-00009D040000}"/>
    <cellStyle name="_Xay dung du toan" xfId="1191" xr:uid="{00000000-0005-0000-0000-0000A1040000}"/>
    <cellStyle name="_Xay dung trung tam ung buou" xfId="1192" xr:uid="{00000000-0005-0000-0000-0000A2040000}"/>
    <cellStyle name="~1" xfId="1193" xr:uid="{00000000-0005-0000-0000-0000A3040000}"/>
    <cellStyle name="_x0001_¨c^ " xfId="1194" xr:uid="{00000000-0005-0000-0000-0000A4040000}"/>
    <cellStyle name="_x0001_¨c^[" xfId="1195" xr:uid="{00000000-0005-0000-0000-0000A5040000}"/>
    <cellStyle name="_x0001_¨c^_" xfId="1196" xr:uid="{00000000-0005-0000-0000-0000A6040000}"/>
    <cellStyle name="_x0001_¨Œc^ " xfId="1197" xr:uid="{00000000-0005-0000-0000-0000A7040000}"/>
    <cellStyle name="_x0001_¨Œc^[" xfId="1198" xr:uid="{00000000-0005-0000-0000-0000A8040000}"/>
    <cellStyle name="_x0001_¨Œc^_" xfId="1199" xr:uid="{00000000-0005-0000-0000-0000A9040000}"/>
    <cellStyle name="’Ê‰Ý [0.00]_laroux" xfId="1200" xr:uid="{00000000-0005-0000-0000-0000AA040000}"/>
    <cellStyle name="’Ê‰Ý_laroux" xfId="1201" xr:uid="{00000000-0005-0000-0000-0000AB040000}"/>
    <cellStyle name="_x0001_µÑTÖ " xfId="1202" xr:uid="{00000000-0005-0000-0000-0000AC040000}"/>
    <cellStyle name="_x0001_µÑTÖ_" xfId="1203" xr:uid="{00000000-0005-0000-0000-0000AD040000}"/>
    <cellStyle name="•W€_’·Šú‰p•¶" xfId="1204" xr:uid="{00000000-0005-0000-0000-0000AE040000}"/>
    <cellStyle name="•W_’·Šú‰p•¶" xfId="1205" xr:uid="{00000000-0005-0000-0000-0000AF040000}"/>
    <cellStyle name="W_STDFOR" xfId="1206" xr:uid="{00000000-0005-0000-0000-0000B0040000}"/>
    <cellStyle name="0" xfId="1207" xr:uid="{00000000-0005-0000-0000-0000B1040000}"/>
    <cellStyle name="0,0_x000d__x000a_NA_x000d__x000a_" xfId="1208" xr:uid="{00000000-0005-0000-0000-0000B2040000}"/>
    <cellStyle name="0_PL KEM THEO TT 3927" xfId="1210" xr:uid="{00000000-0005-0000-0000-0000B4040000}"/>
    <cellStyle name="0_Phu luc " xfId="1209" xr:uid="{00000000-0005-0000-0000-0000B3040000}"/>
    <cellStyle name="1" xfId="1211" xr:uid="{00000000-0005-0000-0000-0000B5040000}"/>
    <cellStyle name="1 2" xfId="1212" xr:uid="{00000000-0005-0000-0000-0000B6040000}"/>
    <cellStyle name="1 UPDATE" xfId="1213" xr:uid="{00000000-0005-0000-0000-0000B7040000}"/>
    <cellStyle name="1_Bia-TM 24-5-2015 chinh sua gui anh Tam" xfId="1214" xr:uid="{00000000-0005-0000-0000-0000B8040000}"/>
    <cellStyle name="1_Bia-TM 24-5-2015 chinh sua gui anh Tam (2)" xfId="1215" xr:uid="{00000000-0005-0000-0000-0000B9040000}"/>
    <cellStyle name="1_Cau thuy dien Ban La (Cu Anh)" xfId="1216" xr:uid="{00000000-0005-0000-0000-0000BA040000}"/>
    <cellStyle name="1_Du toan 558 (Km17+508.12 - Km 22)" xfId="1217" xr:uid="{00000000-0005-0000-0000-0000BB040000}"/>
    <cellStyle name="1_PL . GUI BỘ 19-8" xfId="1218" xr:uid="{00000000-0005-0000-0000-0000BC040000}"/>
    <cellStyle name="1_PL TTr" xfId="1219" xr:uid="{00000000-0005-0000-0000-0000BD040000}"/>
    <cellStyle name="1_Reserve" xfId="1220" xr:uid="{00000000-0005-0000-0000-0000BE040000}"/>
    <cellStyle name="1_THKP (QD-957)" xfId="1221" xr:uid="{00000000-0005-0000-0000-0000BF040000}"/>
    <cellStyle name="1_ÿÿÿÿÿ" xfId="1222" xr:uid="{00000000-0005-0000-0000-0000C0040000}"/>
    <cellStyle name="_x0001_1¼„½(" xfId="1223" xr:uid="{00000000-0005-0000-0000-0000C1040000}"/>
    <cellStyle name="_x0001_1¼½(" xfId="1224" xr:uid="{00000000-0005-0000-0000-0000C2040000}"/>
    <cellStyle name="15" xfId="1225" xr:uid="{00000000-0005-0000-0000-0000C3040000}"/>
    <cellStyle name="196W50" xfId="1226" xr:uid="{00000000-0005-0000-0000-0000C4040000}"/>
    <cellStyle name="¹éºÐÀ²_      " xfId="1227" xr:uid="{00000000-0005-0000-0000-0000C5040000}"/>
    <cellStyle name="2" xfId="1228" xr:uid="{00000000-0005-0000-0000-0000C6040000}"/>
    <cellStyle name="2_Cau thuy dien Ban La (Cu Anh)" xfId="1229" xr:uid="{00000000-0005-0000-0000-0000C7040000}"/>
    <cellStyle name="2_Du toan 558 (Km17+508.12 - Km 22)" xfId="1230" xr:uid="{00000000-0005-0000-0000-0000C8040000}"/>
    <cellStyle name="2_ÿÿÿÿÿ" xfId="1231" xr:uid="{00000000-0005-0000-0000-0000C9040000}"/>
    <cellStyle name="20" xfId="1232" xr:uid="{00000000-0005-0000-0000-0000CA040000}"/>
    <cellStyle name="20% - Accent1 2" xfId="1233" xr:uid="{00000000-0005-0000-0000-0000CB040000}"/>
    <cellStyle name="20% - Accent1 3" xfId="1234" xr:uid="{00000000-0005-0000-0000-0000CC040000}"/>
    <cellStyle name="20% - Accent2 2" xfId="1235" xr:uid="{00000000-0005-0000-0000-0000CD040000}"/>
    <cellStyle name="20% - Accent2 3" xfId="1236" xr:uid="{00000000-0005-0000-0000-0000CE040000}"/>
    <cellStyle name="20% - Accent3 2" xfId="1237" xr:uid="{00000000-0005-0000-0000-0000CF040000}"/>
    <cellStyle name="20% - Accent3 3" xfId="1238" xr:uid="{00000000-0005-0000-0000-0000D0040000}"/>
    <cellStyle name="20% - Accent4 2" xfId="1239" xr:uid="{00000000-0005-0000-0000-0000D1040000}"/>
    <cellStyle name="20% - Accent4 3" xfId="1240" xr:uid="{00000000-0005-0000-0000-0000D2040000}"/>
    <cellStyle name="20% - Accent5 2" xfId="1241" xr:uid="{00000000-0005-0000-0000-0000D3040000}"/>
    <cellStyle name="20% - Accent5 3" xfId="1242" xr:uid="{00000000-0005-0000-0000-0000D4040000}"/>
    <cellStyle name="20% - Accent6 2" xfId="1243" xr:uid="{00000000-0005-0000-0000-0000D5040000}"/>
    <cellStyle name="20% - Accent6 3" xfId="1244" xr:uid="{00000000-0005-0000-0000-0000D6040000}"/>
    <cellStyle name="-2001" xfId="1245" xr:uid="{00000000-0005-0000-0000-0000D7040000}"/>
    <cellStyle name="296_x000f_Normal_SPTQ1ACTormal_SPTQ2ACT" xfId="1246" xr:uid="{00000000-0005-0000-0000-0000D8040000}"/>
    <cellStyle name="2ormal_Q2_1" xfId="1247" xr:uid="{00000000-0005-0000-0000-0000D9040000}"/>
    <cellStyle name="3" xfId="1248" xr:uid="{00000000-0005-0000-0000-0000DA040000}"/>
    <cellStyle name="3_Cau thuy dien Ban La (Cu Anh)" xfId="1249" xr:uid="{00000000-0005-0000-0000-0000DB040000}"/>
    <cellStyle name="3_Du toan 558 (Km17+508.12 - Km 22)" xfId="1250" xr:uid="{00000000-0005-0000-0000-0000DC040000}"/>
    <cellStyle name="3_ÿÿÿÿÿ" xfId="1251" xr:uid="{00000000-0005-0000-0000-0000DD040000}"/>
    <cellStyle name="4" xfId="1252" xr:uid="{00000000-0005-0000-0000-0000DE040000}"/>
    <cellStyle name="4_Cau thuy dien Ban La (Cu Anh)" xfId="1253" xr:uid="{00000000-0005-0000-0000-0000DF040000}"/>
    <cellStyle name="4_Du toan 558 (Km17+508.12 - Km 22)" xfId="1254" xr:uid="{00000000-0005-0000-0000-0000E0040000}"/>
    <cellStyle name="4_ÿÿÿÿÿ" xfId="1255" xr:uid="{00000000-0005-0000-0000-0000E1040000}"/>
    <cellStyle name="40% - Accent1 2" xfId="1256" xr:uid="{00000000-0005-0000-0000-0000E2040000}"/>
    <cellStyle name="40% - Accent1 3" xfId="1257" xr:uid="{00000000-0005-0000-0000-0000E3040000}"/>
    <cellStyle name="40% - Accent2 2" xfId="1258" xr:uid="{00000000-0005-0000-0000-0000E4040000}"/>
    <cellStyle name="40% - Accent2 3" xfId="1259" xr:uid="{00000000-0005-0000-0000-0000E5040000}"/>
    <cellStyle name="40% - Accent3 2" xfId="1260" xr:uid="{00000000-0005-0000-0000-0000E6040000}"/>
    <cellStyle name="40% - Accent3 3" xfId="1261" xr:uid="{00000000-0005-0000-0000-0000E7040000}"/>
    <cellStyle name="40% - Accent4 2" xfId="1262" xr:uid="{00000000-0005-0000-0000-0000E8040000}"/>
    <cellStyle name="40% - Accent4 3" xfId="1263" xr:uid="{00000000-0005-0000-0000-0000E9040000}"/>
    <cellStyle name="40% - Accent5 2" xfId="1264" xr:uid="{00000000-0005-0000-0000-0000EA040000}"/>
    <cellStyle name="40% - Accent5 3" xfId="1265" xr:uid="{00000000-0005-0000-0000-0000EB040000}"/>
    <cellStyle name="40% - Accent6 2" xfId="1266" xr:uid="{00000000-0005-0000-0000-0000EC040000}"/>
    <cellStyle name="40% - Accent6 3" xfId="1267" xr:uid="{00000000-0005-0000-0000-0000ED040000}"/>
    <cellStyle name="50" xfId="1268" xr:uid="{00000000-0005-0000-0000-0000EE040000}"/>
    <cellStyle name="52" xfId="1269" xr:uid="{00000000-0005-0000-0000-0000EF040000}"/>
    <cellStyle name="6" xfId="1270" xr:uid="{00000000-0005-0000-0000-0000F0040000}"/>
    <cellStyle name="6 SBU" xfId="1271" xr:uid="{00000000-0005-0000-0000-0000F1040000}"/>
    <cellStyle name="6_1.1. Cai tao 25-11-2014" xfId="1272" xr:uid="{00000000-0005-0000-0000-0000F2040000}"/>
    <cellStyle name="6_1.1. Cai tao 28-12" xfId="1273" xr:uid="{00000000-0005-0000-0000-0000F3040000}"/>
    <cellStyle name="6_1.1. Nha kho K02 co tay ri ton 0.45 ton lay sang  1.8mmsfsag" xfId="1274" xr:uid="{00000000-0005-0000-0000-0000F4040000}"/>
    <cellStyle name="6_1.4. nha de xe oto 28-12" xfId="1275" xr:uid="{00000000-0005-0000-0000-0000F5040000}"/>
    <cellStyle name="6_1.Tong du toan  788fdgvzsd" xfId="1276" xr:uid="{00000000-0005-0000-0000-0000F6040000}"/>
    <cellStyle name="6_Bia-TM 24-5-2015 chinh sua gui anh Tam" xfId="1277" xr:uid="{00000000-0005-0000-0000-0000F7040000}"/>
    <cellStyle name="6_Bia-TM 24-5-2015 chinh sua gui anh Tam (2)" xfId="1278" xr:uid="{00000000-0005-0000-0000-0000F8040000}"/>
    <cellStyle name="6_Bieu khai toan Benh vien MAT 14-6-2014" xfId="1279" xr:uid="{00000000-0005-0000-0000-0000F9040000}"/>
    <cellStyle name="6_Bieu khai toan Tru So Tinh uy 11-6-2014" xfId="1280" xr:uid="{00000000-0005-0000-0000-0000FA040000}"/>
    <cellStyle name="6_nha huan luyen KT" xfId="1281" xr:uid="{00000000-0005-0000-0000-0000FB040000}"/>
    <cellStyle name="6_Opensoure" xfId="1282" xr:uid="{00000000-0005-0000-0000-0000FC040000}"/>
    <cellStyle name="6_Opensoure_PL KEM THEO TT 3927" xfId="1284" xr:uid="{00000000-0005-0000-0000-0000FE040000}"/>
    <cellStyle name="6_Opensoure_Phu luc " xfId="1283" xr:uid="{00000000-0005-0000-0000-0000FD040000}"/>
    <cellStyle name="6_San vuon ngoai nha truong TCQY(25-2-15)" xfId="1285" xr:uid="{00000000-0005-0000-0000-0000FF040000}"/>
    <cellStyle name="6_Tong hop sua lai 19-5-14" xfId="1286" xr:uid="{00000000-0005-0000-0000-000000050000}"/>
    <cellStyle name="6_Tong Kinh Phi WB 03 tuyen Cong 20-9-2014" xfId="1287" xr:uid="{00000000-0005-0000-0000-000001050000}"/>
    <cellStyle name="60% - Accent1 2" xfId="1288" xr:uid="{00000000-0005-0000-0000-000002050000}"/>
    <cellStyle name="60% - Accent1 3" xfId="1289" xr:uid="{00000000-0005-0000-0000-000003050000}"/>
    <cellStyle name="60% - Accent2 2" xfId="1290" xr:uid="{00000000-0005-0000-0000-000004050000}"/>
    <cellStyle name="60% - Accent2 3" xfId="1291" xr:uid="{00000000-0005-0000-0000-000005050000}"/>
    <cellStyle name="60% - Accent3 2" xfId="1292" xr:uid="{00000000-0005-0000-0000-000006050000}"/>
    <cellStyle name="60% - Accent3 3" xfId="1293" xr:uid="{00000000-0005-0000-0000-000007050000}"/>
    <cellStyle name="60% - Accent4 2" xfId="1294" xr:uid="{00000000-0005-0000-0000-000008050000}"/>
    <cellStyle name="60% - Accent4 3" xfId="1295" xr:uid="{00000000-0005-0000-0000-000009050000}"/>
    <cellStyle name="60% - Accent5 2" xfId="1296" xr:uid="{00000000-0005-0000-0000-00000A050000}"/>
    <cellStyle name="60% - Accent5 3" xfId="1297" xr:uid="{00000000-0005-0000-0000-00000B050000}"/>
    <cellStyle name="60% - Accent6 2" xfId="1298" xr:uid="{00000000-0005-0000-0000-00000C050000}"/>
    <cellStyle name="60% - Accent6 3" xfId="1299" xr:uid="{00000000-0005-0000-0000-00000D050000}"/>
    <cellStyle name="6W50" xfId="1300" xr:uid="{00000000-0005-0000-0000-00000E050000}"/>
    <cellStyle name="8ormal_SPTQ2W24" xfId="1301" xr:uid="{00000000-0005-0000-0000-00000F050000}"/>
    <cellStyle name="9" xfId="1302" xr:uid="{00000000-0005-0000-0000-000010050000}"/>
    <cellStyle name="a" xfId="1303" xr:uid="{00000000-0005-0000-0000-000011050000}"/>
    <cellStyle name="a?Pmal_TH" xfId="1304" xr:uid="{00000000-0005-0000-0000-000012050000}"/>
    <cellStyle name="_x0001_Å»_x001e_´ " xfId="1305" xr:uid="{00000000-0005-0000-0000-000013050000}"/>
    <cellStyle name="_x0001_Å»_x001e_´_" xfId="1306" xr:uid="{00000000-0005-0000-0000-000014050000}"/>
    <cellStyle name="Accent1 - 20%" xfId="1307" xr:uid="{00000000-0005-0000-0000-000015050000}"/>
    <cellStyle name="Accent1 - 40%" xfId="1308" xr:uid="{00000000-0005-0000-0000-000016050000}"/>
    <cellStyle name="Accent1 - 60%" xfId="1309" xr:uid="{00000000-0005-0000-0000-000017050000}"/>
    <cellStyle name="Accent1 2" xfId="1310" xr:uid="{00000000-0005-0000-0000-000018050000}"/>
    <cellStyle name="Accent1 3" xfId="1311" xr:uid="{00000000-0005-0000-0000-000019050000}"/>
    <cellStyle name="Accent1 4" xfId="1312" xr:uid="{00000000-0005-0000-0000-00001A050000}"/>
    <cellStyle name="Accent2 - 20%" xfId="1313" xr:uid="{00000000-0005-0000-0000-00001B050000}"/>
    <cellStyle name="Accent2 - 40%" xfId="1314" xr:uid="{00000000-0005-0000-0000-00001C050000}"/>
    <cellStyle name="Accent2 - 60%" xfId="1315" xr:uid="{00000000-0005-0000-0000-00001D050000}"/>
    <cellStyle name="Accent2 2" xfId="1316" xr:uid="{00000000-0005-0000-0000-00001E050000}"/>
    <cellStyle name="Accent2 3" xfId="1317" xr:uid="{00000000-0005-0000-0000-00001F050000}"/>
    <cellStyle name="Accent2 4" xfId="1318" xr:uid="{00000000-0005-0000-0000-000020050000}"/>
    <cellStyle name="Accent3 - 20%" xfId="1319" xr:uid="{00000000-0005-0000-0000-000021050000}"/>
    <cellStyle name="Accent3 - 40%" xfId="1320" xr:uid="{00000000-0005-0000-0000-000022050000}"/>
    <cellStyle name="Accent3 - 60%" xfId="1321" xr:uid="{00000000-0005-0000-0000-000023050000}"/>
    <cellStyle name="Accent3 2" xfId="1322" xr:uid="{00000000-0005-0000-0000-000024050000}"/>
    <cellStyle name="Accent3 3" xfId="1323" xr:uid="{00000000-0005-0000-0000-000025050000}"/>
    <cellStyle name="Accent3 4" xfId="1324" xr:uid="{00000000-0005-0000-0000-000026050000}"/>
    <cellStyle name="Accent4 - 20%" xfId="1325" xr:uid="{00000000-0005-0000-0000-000027050000}"/>
    <cellStyle name="Accent4 - 40%" xfId="1326" xr:uid="{00000000-0005-0000-0000-000028050000}"/>
    <cellStyle name="Accent4 - 60%" xfId="1327" xr:uid="{00000000-0005-0000-0000-000029050000}"/>
    <cellStyle name="Accent4 2" xfId="1328" xr:uid="{00000000-0005-0000-0000-00002A050000}"/>
    <cellStyle name="Accent4 3" xfId="1329" xr:uid="{00000000-0005-0000-0000-00002B050000}"/>
    <cellStyle name="Accent4 4" xfId="1330" xr:uid="{00000000-0005-0000-0000-00002C050000}"/>
    <cellStyle name="Accent5 - 20%" xfId="1331" xr:uid="{00000000-0005-0000-0000-00002D050000}"/>
    <cellStyle name="Accent5 - 40%" xfId="1332" xr:uid="{00000000-0005-0000-0000-00002E050000}"/>
    <cellStyle name="Accent5 - 60%" xfId="1333" xr:uid="{00000000-0005-0000-0000-00002F050000}"/>
    <cellStyle name="Accent5 2" xfId="1334" xr:uid="{00000000-0005-0000-0000-000030050000}"/>
    <cellStyle name="Accent5 3" xfId="1335" xr:uid="{00000000-0005-0000-0000-000031050000}"/>
    <cellStyle name="Accent5 4" xfId="1336" xr:uid="{00000000-0005-0000-0000-000032050000}"/>
    <cellStyle name="Accent6 - 20%" xfId="1337" xr:uid="{00000000-0005-0000-0000-000033050000}"/>
    <cellStyle name="Accent6 - 40%" xfId="1338" xr:uid="{00000000-0005-0000-0000-000034050000}"/>
    <cellStyle name="Accent6 - 60%" xfId="1339" xr:uid="{00000000-0005-0000-0000-000035050000}"/>
    <cellStyle name="Accent6 2" xfId="1340" xr:uid="{00000000-0005-0000-0000-000036050000}"/>
    <cellStyle name="Accent6 3" xfId="1341" xr:uid="{00000000-0005-0000-0000-000037050000}"/>
    <cellStyle name="Accent6 4" xfId="1342" xr:uid="{00000000-0005-0000-0000-000038050000}"/>
    <cellStyle name="ÅëÈ­ [0]_      " xfId="1343" xr:uid="{00000000-0005-0000-0000-000039050000}"/>
    <cellStyle name="AeE­ [0]_INQUIRY ¿?¾÷AßAø " xfId="1344" xr:uid="{00000000-0005-0000-0000-00003A050000}"/>
    <cellStyle name="ÅëÈ­ [0]_L601CPT" xfId="1345" xr:uid="{00000000-0005-0000-0000-00003B050000}"/>
    <cellStyle name="ÅëÈ­_      " xfId="1346" xr:uid="{00000000-0005-0000-0000-00003C050000}"/>
    <cellStyle name="AeE­_INQUIRY ¿?¾÷AßAø " xfId="1347" xr:uid="{00000000-0005-0000-0000-00003D050000}"/>
    <cellStyle name="ÅëÈ­_L601CPT" xfId="1348" xr:uid="{00000000-0005-0000-0000-00003E050000}"/>
    <cellStyle name="al_Sheet1_FY96" xfId="1349" xr:uid="{00000000-0005-0000-0000-00003F050000}"/>
    <cellStyle name="a_x0012_Normal_Sheet1_P_x0015_Normal_Sheet1_Reserve" xfId="1350" xr:uid="{00000000-0005-0000-0000-000040050000}"/>
    <cellStyle name="aormaormaormaormaormaormaormaorma? maormaormaormaormaormaormaormaormaorma?Pmal_TH" xfId="1351" xr:uid="{00000000-0005-0000-0000-000041050000}"/>
    <cellStyle name="aormaormaormaormaormaormaormaormaorma?Pmal_TH" xfId="1352" xr:uid="{00000000-0005-0000-0000-000042050000}"/>
    <cellStyle name="APPEAR" xfId="1353" xr:uid="{00000000-0005-0000-0000-000043050000}"/>
    <cellStyle name="args.style" xfId="1354" xr:uid="{00000000-0005-0000-0000-000044050000}"/>
    <cellStyle name="ÄÞ¸¶ [0]_      " xfId="1355" xr:uid="{00000000-0005-0000-0000-000045050000}"/>
    <cellStyle name="AÞ¸¶ [0]_INQUIRY ¿?¾÷AßAø " xfId="1356" xr:uid="{00000000-0005-0000-0000-000046050000}"/>
    <cellStyle name="ÄÞ¸¶ [0]_L601CPT" xfId="1357" xr:uid="{00000000-0005-0000-0000-000047050000}"/>
    <cellStyle name="ÄÞ¸¶_      " xfId="1358" xr:uid="{00000000-0005-0000-0000-000048050000}"/>
    <cellStyle name="AÞ¸¶_INQUIRY ¿?¾÷AßAø " xfId="1359" xr:uid="{00000000-0005-0000-0000-000049050000}"/>
    <cellStyle name="ÄÞ¸¶_L601CPT" xfId="1360" xr:uid="{00000000-0005-0000-0000-00004A050000}"/>
    <cellStyle name="AutoFormat Options" xfId="1361" xr:uid="{00000000-0005-0000-0000-00004B050000}"/>
    <cellStyle name="Bad 2" xfId="1362" xr:uid="{00000000-0005-0000-0000-00004C050000}"/>
    <cellStyle name="Bad 3" xfId="1363" xr:uid="{00000000-0005-0000-0000-00004D050000}"/>
    <cellStyle name="Bangchu" xfId="1364" xr:uid="{00000000-0005-0000-0000-00004E050000}"/>
    <cellStyle name="Bình thường_Book1" xfId="1365" xr:uid="{00000000-0005-0000-0000-00004F050000}"/>
    <cellStyle name="Body" xfId="1366" xr:uid="{00000000-0005-0000-0000-000050050000}"/>
    <cellStyle name="Bor" xfId="1367" xr:uid="{00000000-0005-0000-0000-000051050000}"/>
    <cellStyle name="Border" xfId="1368" xr:uid="{00000000-0005-0000-0000-000052050000}"/>
    <cellStyle name="C?AØ_?c¾÷ºIº° AN°e " xfId="1369" xr:uid="{00000000-0005-0000-0000-000053050000}"/>
    <cellStyle name="C~1" xfId="1370" xr:uid="{00000000-0005-0000-0000-000054050000}"/>
    <cellStyle name="Ç¥ÁØ_      " xfId="1371" xr:uid="{00000000-0005-0000-0000-000055050000}"/>
    <cellStyle name="C￥AØ_¿μ¾÷CoE² " xfId="1372" xr:uid="{00000000-0005-0000-0000-000056050000}"/>
    <cellStyle name="Ç¥ÁØ_±¸¹Ì´ëÃ¥" xfId="1373" xr:uid="{00000000-0005-0000-0000-000057050000}"/>
    <cellStyle name="C￥AØ_Sheet1_¿μ¾÷CoE² " xfId="1374" xr:uid="{00000000-0005-0000-0000-000058050000}"/>
    <cellStyle name="Calc Currency (0)" xfId="1375" xr:uid="{00000000-0005-0000-0000-000059050000}"/>
    <cellStyle name="Calc Currency (2)" xfId="1376" xr:uid="{00000000-0005-0000-0000-00005A050000}"/>
    <cellStyle name="Calc Percent (0)" xfId="1377" xr:uid="{00000000-0005-0000-0000-00005B050000}"/>
    <cellStyle name="Calc Percent (1)" xfId="1378" xr:uid="{00000000-0005-0000-0000-00005C050000}"/>
    <cellStyle name="Calc Percent (2)" xfId="1379" xr:uid="{00000000-0005-0000-0000-00005D050000}"/>
    <cellStyle name="Calc Units (0)" xfId="1380" xr:uid="{00000000-0005-0000-0000-00005E050000}"/>
    <cellStyle name="Calc Units (1)" xfId="1381" xr:uid="{00000000-0005-0000-0000-00005F050000}"/>
    <cellStyle name="Calc Units (2)" xfId="1382" xr:uid="{00000000-0005-0000-0000-000060050000}"/>
    <cellStyle name="Calculation 2" xfId="1383" xr:uid="{00000000-0005-0000-0000-000061050000}"/>
    <cellStyle name="Calculation 3" xfId="1384" xr:uid="{00000000-0005-0000-0000-000062050000}"/>
    <cellStyle name="category" xfId="1385" xr:uid="{00000000-0005-0000-0000-000063050000}"/>
    <cellStyle name="CC1" xfId="1386" xr:uid="{00000000-0005-0000-0000-000064050000}"/>
    <cellStyle name="CC2" xfId="1387" xr:uid="{00000000-0005-0000-0000-000065050000}"/>
    <cellStyle name="Cerrency_Sheet2_XANGDAU" xfId="1388" xr:uid="{00000000-0005-0000-0000-000066050000}"/>
    <cellStyle name="Comma" xfId="5" builtinId="3"/>
    <cellStyle name="Comma  - Style1" xfId="1395" xr:uid="{00000000-0005-0000-0000-00006E050000}"/>
    <cellStyle name="Comma  - Style2" xfId="1396" xr:uid="{00000000-0005-0000-0000-00006F050000}"/>
    <cellStyle name="Comma  - Style3" xfId="1397" xr:uid="{00000000-0005-0000-0000-000070050000}"/>
    <cellStyle name="Comma  - Style4" xfId="1398" xr:uid="{00000000-0005-0000-0000-000071050000}"/>
    <cellStyle name="Comma  - Style5" xfId="1399" xr:uid="{00000000-0005-0000-0000-000072050000}"/>
    <cellStyle name="Comma  - Style6" xfId="1400" xr:uid="{00000000-0005-0000-0000-000073050000}"/>
    <cellStyle name="Comma  - Style7" xfId="1401" xr:uid="{00000000-0005-0000-0000-000074050000}"/>
    <cellStyle name="Comma  - Style8" xfId="1402" xr:uid="{00000000-0005-0000-0000-000075050000}"/>
    <cellStyle name="Comma [0] 2" xfId="1403" xr:uid="{00000000-0005-0000-0000-000076050000}"/>
    <cellStyle name="Comma [00]" xfId="1404" xr:uid="{00000000-0005-0000-0000-000077050000}"/>
    <cellStyle name="Comma 2" xfId="1405" xr:uid="{00000000-0005-0000-0000-000078050000}"/>
    <cellStyle name="Comma 2 2" xfId="1406" xr:uid="{00000000-0005-0000-0000-000079050000}"/>
    <cellStyle name="Comma 3" xfId="1407" xr:uid="{00000000-0005-0000-0000-00007A050000}"/>
    <cellStyle name="Comma 4" xfId="1408" xr:uid="{00000000-0005-0000-0000-00007B050000}"/>
    <cellStyle name="Comma 5" xfId="1409" xr:uid="{00000000-0005-0000-0000-00007C050000}"/>
    <cellStyle name="Comma 6" xfId="1410" xr:uid="{00000000-0005-0000-0000-00007D050000}"/>
    <cellStyle name="Comma 7" xfId="2192" xr:uid="{00000000-0005-0000-0000-00007E050000}"/>
    <cellStyle name="Comma 8" xfId="1411" xr:uid="{00000000-0005-0000-0000-00007F050000}"/>
    <cellStyle name="comma zerodec" xfId="1412" xr:uid="{00000000-0005-0000-0000-000080050000}"/>
    <cellStyle name="comma zerodec 2" xfId="1413" xr:uid="{00000000-0005-0000-0000-000081050000}"/>
    <cellStyle name="Comma0" xfId="1414" xr:uid="{00000000-0005-0000-0000-000082050000}"/>
    <cellStyle name="Comma0 2" xfId="1415" xr:uid="{00000000-0005-0000-0000-000083050000}"/>
    <cellStyle name="Command" xfId="1416" xr:uid="{00000000-0005-0000-0000-000084050000}"/>
    <cellStyle name="Copied" xfId="1417" xr:uid="{00000000-0005-0000-0000-000085050000}"/>
    <cellStyle name="Co聭ma_Sheet1" xfId="1418" xr:uid="{00000000-0005-0000-0000-000086050000}"/>
    <cellStyle name="_x0001_CS_x0006_RMO[" xfId="1419" xr:uid="{00000000-0005-0000-0000-000087050000}"/>
    <cellStyle name="_x0001_CS_x0006_RMO_" xfId="1420" xr:uid="{00000000-0005-0000-0000-000088050000}"/>
    <cellStyle name="CT1" xfId="1421" xr:uid="{00000000-0005-0000-0000-000089050000}"/>
    <cellStyle name="CT2" xfId="1422" xr:uid="{00000000-0005-0000-0000-00008A050000}"/>
    <cellStyle name="CT4" xfId="1423" xr:uid="{00000000-0005-0000-0000-00008B050000}"/>
    <cellStyle name="CT5" xfId="1424" xr:uid="{00000000-0005-0000-0000-00008C050000}"/>
    <cellStyle name="ct7" xfId="1425" xr:uid="{00000000-0005-0000-0000-00008D050000}"/>
    <cellStyle name="ct8" xfId="1426" xr:uid="{00000000-0005-0000-0000-00008E050000}"/>
    <cellStyle name="cth1" xfId="1427" xr:uid="{00000000-0005-0000-0000-00008F050000}"/>
    <cellStyle name="Cthuc" xfId="1428" xr:uid="{00000000-0005-0000-0000-000090050000}"/>
    <cellStyle name="Cthuc1" xfId="1429" xr:uid="{00000000-0005-0000-0000-000091050000}"/>
    <cellStyle name="Currency [00]" xfId="1430" xr:uid="{00000000-0005-0000-0000-000092050000}"/>
    <cellStyle name="Currency0" xfId="1431" xr:uid="{00000000-0005-0000-0000-000093050000}"/>
    <cellStyle name="Currency0 2" xfId="1432" xr:uid="{00000000-0005-0000-0000-000094050000}"/>
    <cellStyle name="Currency0_PL TTr" xfId="1433" xr:uid="{00000000-0005-0000-0000-000095050000}"/>
    <cellStyle name="Currency1" xfId="1434" xr:uid="{00000000-0005-0000-0000-000096050000}"/>
    <cellStyle name="chchuyen" xfId="1389" xr:uid="{00000000-0005-0000-0000-000067050000}"/>
    <cellStyle name="Check Cell 2" xfId="1390" xr:uid="{00000000-0005-0000-0000-000068050000}"/>
    <cellStyle name="Check Cell 3" xfId="1391" xr:uid="{00000000-0005-0000-0000-000069050000}"/>
    <cellStyle name="Chi phÝ kh¸c_Book1" xfId="1392" xr:uid="{00000000-0005-0000-0000-00006A050000}"/>
    <cellStyle name="Chuẩn_Sheet1" xfId="1393" xr:uid="{00000000-0005-0000-0000-00006B050000}"/>
    <cellStyle name="CHUONG" xfId="1394" xr:uid="{00000000-0005-0000-0000-00006C050000}"/>
    <cellStyle name="d" xfId="1435" xr:uid="{00000000-0005-0000-0000-000097050000}"/>
    <cellStyle name="D$_x0004_P??_x0010__x000b_?_x0015_?$_x0004_?_x000f_?" xfId="1436" xr:uid="{00000000-0005-0000-0000-000098050000}"/>
    <cellStyle name="D$_x0004_P?_x0010__x000b_픲_x0015_딡$_x0004_뗈_x000f_?" xfId="1437" xr:uid="{00000000-0005-0000-0000-000099050000}"/>
    <cellStyle name="d%" xfId="1438" xr:uid="{00000000-0005-0000-0000-00009A050000}"/>
    <cellStyle name="D1" xfId="1439" xr:uid="{00000000-0005-0000-0000-00009B050000}"/>
    <cellStyle name="d1 2" xfId="1440" xr:uid="{00000000-0005-0000-0000-00009C050000}"/>
    <cellStyle name="Date" xfId="1441" xr:uid="{00000000-0005-0000-0000-00009D050000}"/>
    <cellStyle name="Date 2" xfId="1442" xr:uid="{00000000-0005-0000-0000-00009E050000}"/>
    <cellStyle name="Date Short" xfId="1443" xr:uid="{00000000-0005-0000-0000-00009F050000}"/>
    <cellStyle name="Date_Bao Cao Kiem Tra  trung bay Ke milk-yomilk CK 2" xfId="1444" xr:uid="{00000000-0005-0000-0000-0000A0050000}"/>
    <cellStyle name="daude" xfId="1445" xr:uid="{00000000-0005-0000-0000-0000A1050000}"/>
    <cellStyle name="dd-m" xfId="1446" xr:uid="{00000000-0005-0000-0000-0000A2050000}"/>
    <cellStyle name="dd-mm" xfId="1447" xr:uid="{00000000-0005-0000-0000-0000A3050000}"/>
    <cellStyle name="DELTA" xfId="1450" xr:uid="{00000000-0005-0000-0000-0000A6050000}"/>
    <cellStyle name="Dezimal [0]_22002151167317Diagrammanpower" xfId="1451" xr:uid="{00000000-0005-0000-0000-0000A7050000}"/>
    <cellStyle name="Dezimal_22002151167317Diagrammanpower" xfId="1452" xr:uid="{00000000-0005-0000-0000-0000A8050000}"/>
    <cellStyle name="_x0001_dÏÈ¹ " xfId="1453" xr:uid="{00000000-0005-0000-0000-0000A9050000}"/>
    <cellStyle name="_x0001_dÏÈ¹_" xfId="1454" xr:uid="{00000000-0005-0000-0000-0000AA050000}"/>
    <cellStyle name="Dollar (zero dec)" xfId="1455" xr:uid="{00000000-0005-0000-0000-0000AB050000}"/>
    <cellStyle name="Dziesi?tny [0]_Invoices2001Slovakia" xfId="1456" xr:uid="{00000000-0005-0000-0000-0000AC050000}"/>
    <cellStyle name="Dziesi?tny_Invoices2001Slovakia" xfId="1457" xr:uid="{00000000-0005-0000-0000-0000AD050000}"/>
    <cellStyle name="Dziesietny [0]_Invoices2001Slovakia" xfId="1458" xr:uid="{00000000-0005-0000-0000-0000AE050000}"/>
    <cellStyle name="Dziesiętny [0]_Invoices2001Slovakia" xfId="1459" xr:uid="{00000000-0005-0000-0000-0000AF050000}"/>
    <cellStyle name="Dziesietny [0]_Invoices2001Slovakia_Book1" xfId="1460" xr:uid="{00000000-0005-0000-0000-0000B0050000}"/>
    <cellStyle name="Dziesiętny [0]_Invoices2001Slovakia_Book1" xfId="1461" xr:uid="{00000000-0005-0000-0000-0000B1050000}"/>
    <cellStyle name="Dziesietny [0]_Invoices2001Slovakia_Book1_Tong hop Cac tuyen(9-1-06)" xfId="1462" xr:uid="{00000000-0005-0000-0000-0000B2050000}"/>
    <cellStyle name="Dziesiętny [0]_Invoices2001Slovakia_Book1_Tong hop Cac tuyen(9-1-06)" xfId="1463" xr:uid="{00000000-0005-0000-0000-0000B3050000}"/>
    <cellStyle name="Dziesietny [0]_Invoices2001Slovakia_KL K.C mat duong" xfId="1464" xr:uid="{00000000-0005-0000-0000-0000B4050000}"/>
    <cellStyle name="Dziesiętny [0]_Invoices2001Slovakia_Nhalamviec VTC(25-1-05)" xfId="1465" xr:uid="{00000000-0005-0000-0000-0000B5050000}"/>
    <cellStyle name="Dziesietny [0]_Invoices2001Slovakia_TDT KHANH HOA" xfId="1466" xr:uid="{00000000-0005-0000-0000-0000B6050000}"/>
    <cellStyle name="Dziesiętny [0]_Invoices2001Slovakia_TDT KHANH HOA" xfId="1467" xr:uid="{00000000-0005-0000-0000-0000B7050000}"/>
    <cellStyle name="Dziesietny [0]_Invoices2001Slovakia_TDT KHANH HOA_Tong hop Cac tuyen(9-1-06)" xfId="1468" xr:uid="{00000000-0005-0000-0000-0000B8050000}"/>
    <cellStyle name="Dziesiętny [0]_Invoices2001Slovakia_TDT KHANH HOA_Tong hop Cac tuyen(9-1-06)" xfId="1469" xr:uid="{00000000-0005-0000-0000-0000B9050000}"/>
    <cellStyle name="Dziesietny [0]_Invoices2001Slovakia_TDT quangngai" xfId="1470" xr:uid="{00000000-0005-0000-0000-0000BA050000}"/>
    <cellStyle name="Dziesiętny [0]_Invoices2001Slovakia_TDT quangngai" xfId="1471" xr:uid="{00000000-0005-0000-0000-0000BB050000}"/>
    <cellStyle name="Dziesietny [0]_Invoices2001Slovakia_Tong hop Cac tuyen(9-1-06)" xfId="1472" xr:uid="{00000000-0005-0000-0000-0000BC050000}"/>
    <cellStyle name="Dziesietny_Invoices2001Slovakia" xfId="1473" xr:uid="{00000000-0005-0000-0000-0000BD050000}"/>
    <cellStyle name="Dziesiętny_Invoices2001Slovakia" xfId="1474" xr:uid="{00000000-0005-0000-0000-0000BE050000}"/>
    <cellStyle name="Dziesietny_Invoices2001Slovakia_Book1" xfId="1475" xr:uid="{00000000-0005-0000-0000-0000BF050000}"/>
    <cellStyle name="Dziesiętny_Invoices2001Slovakia_Book1" xfId="1476" xr:uid="{00000000-0005-0000-0000-0000C0050000}"/>
    <cellStyle name="Dziesietny_Invoices2001Slovakia_Book1_Tong hop Cac tuyen(9-1-06)" xfId="1477" xr:uid="{00000000-0005-0000-0000-0000C1050000}"/>
    <cellStyle name="Dziesiętny_Invoices2001Slovakia_Book1_Tong hop Cac tuyen(9-1-06)" xfId="1478" xr:uid="{00000000-0005-0000-0000-0000C2050000}"/>
    <cellStyle name="Dziesietny_Invoices2001Slovakia_KL K.C mat duong" xfId="1479" xr:uid="{00000000-0005-0000-0000-0000C3050000}"/>
    <cellStyle name="Dziesiętny_Invoices2001Slovakia_Nhalamviec VTC(25-1-05)" xfId="1480" xr:uid="{00000000-0005-0000-0000-0000C4050000}"/>
    <cellStyle name="Dziesietny_Invoices2001Slovakia_TDT KHANH HOA" xfId="1481" xr:uid="{00000000-0005-0000-0000-0000C5050000}"/>
    <cellStyle name="Dziesiętny_Invoices2001Slovakia_TDT KHANH HOA" xfId="1482" xr:uid="{00000000-0005-0000-0000-0000C6050000}"/>
    <cellStyle name="Dziesietny_Invoices2001Slovakia_TDT KHANH HOA_Tong hop Cac tuyen(9-1-06)" xfId="1483" xr:uid="{00000000-0005-0000-0000-0000C7050000}"/>
    <cellStyle name="Dziesiętny_Invoices2001Slovakia_TDT KHANH HOA_Tong hop Cac tuyen(9-1-06)" xfId="1484" xr:uid="{00000000-0005-0000-0000-0000C8050000}"/>
    <cellStyle name="Dziesietny_Invoices2001Slovakia_TDT quangngai" xfId="1485" xr:uid="{00000000-0005-0000-0000-0000C9050000}"/>
    <cellStyle name="Dziesiętny_Invoices2001Slovakia_TDT quangngai" xfId="1486" xr:uid="{00000000-0005-0000-0000-0000CA050000}"/>
    <cellStyle name="Dziesietny_Invoices2001Slovakia_Tong hop Cac tuyen(9-1-06)" xfId="1487" xr:uid="{00000000-0005-0000-0000-0000CB050000}"/>
    <cellStyle name="Đề mục 1" xfId="1448" xr:uid="{00000000-0005-0000-0000-0000A4050000}"/>
    <cellStyle name="Đề mục 2" xfId="1449" xr:uid="{00000000-0005-0000-0000-0000A5050000}"/>
    <cellStyle name="e" xfId="1488" xr:uid="{00000000-0005-0000-0000-0000CC050000}"/>
    <cellStyle name="Emphasis 1" xfId="1489" xr:uid="{00000000-0005-0000-0000-0000CD050000}"/>
    <cellStyle name="Emphasis 2" xfId="1490" xr:uid="{00000000-0005-0000-0000-0000CE050000}"/>
    <cellStyle name="Emphasis 3" xfId="1491" xr:uid="{00000000-0005-0000-0000-0000CF050000}"/>
    <cellStyle name="EN CO.," xfId="1492" xr:uid="{00000000-0005-0000-0000-0000D0050000}"/>
    <cellStyle name="Enter Currency (0)" xfId="1493" xr:uid="{00000000-0005-0000-0000-0000D1050000}"/>
    <cellStyle name="Enter Currency (2)" xfId="1494" xr:uid="{00000000-0005-0000-0000-0000D2050000}"/>
    <cellStyle name="Enter Units (0)" xfId="1495" xr:uid="{00000000-0005-0000-0000-0000D3050000}"/>
    <cellStyle name="Enter Units (1)" xfId="1496" xr:uid="{00000000-0005-0000-0000-0000D4050000}"/>
    <cellStyle name="Enter Units (2)" xfId="1497" xr:uid="{00000000-0005-0000-0000-0000D5050000}"/>
    <cellStyle name="Entered" xfId="1498" xr:uid="{00000000-0005-0000-0000-0000D6050000}"/>
    <cellStyle name="et1_THAMD_x0018_Normal_Sheet1_TOTQ196W50" xfId="1499" xr:uid="{00000000-0005-0000-0000-0000D7050000}"/>
    <cellStyle name="Euro" xfId="1500" xr:uid="{00000000-0005-0000-0000-0000D8050000}"/>
    <cellStyle name="Explanatory Text 2" xfId="1501" xr:uid="{00000000-0005-0000-0000-0000D9050000}"/>
    <cellStyle name="Explanatory Text 3" xfId="1502" xr:uid="{00000000-0005-0000-0000-0000DA050000}"/>
    <cellStyle name="f" xfId="1503" xr:uid="{00000000-0005-0000-0000-0000DB050000}"/>
    <cellStyle name="F2" xfId="1504" xr:uid="{00000000-0005-0000-0000-0000DC050000}"/>
    <cellStyle name="F3" xfId="1505" xr:uid="{00000000-0005-0000-0000-0000DD050000}"/>
    <cellStyle name="F4" xfId="1506" xr:uid="{00000000-0005-0000-0000-0000DE050000}"/>
    <cellStyle name="F5" xfId="1507" xr:uid="{00000000-0005-0000-0000-0000DF050000}"/>
    <cellStyle name="F6" xfId="1508" xr:uid="{00000000-0005-0000-0000-0000E0050000}"/>
    <cellStyle name="F7" xfId="1509" xr:uid="{00000000-0005-0000-0000-0000E1050000}"/>
    <cellStyle name="F8" xfId="1510" xr:uid="{00000000-0005-0000-0000-0000E2050000}"/>
    <cellStyle name="Fixed" xfId="1511" xr:uid="{00000000-0005-0000-0000-0000E3050000}"/>
    <cellStyle name="Fixed 2" xfId="1512" xr:uid="{00000000-0005-0000-0000-0000E4050000}"/>
    <cellStyle name="FY96" xfId="1513" xr:uid="{00000000-0005-0000-0000-0000E5050000}"/>
    <cellStyle name="Good 2" xfId="1515" xr:uid="{00000000-0005-0000-0000-0000E7050000}"/>
    <cellStyle name="Good 3" xfId="1516" xr:uid="{00000000-0005-0000-0000-0000E8050000}"/>
    <cellStyle name="Grey" xfId="1517" xr:uid="{00000000-0005-0000-0000-0000E9050000}"/>
    <cellStyle name="Grp_3" xfId="1518" xr:uid="{00000000-0005-0000-0000-0000EA050000}"/>
    <cellStyle name="GIA-MOI" xfId="1514" xr:uid="{00000000-0005-0000-0000-0000E6050000}"/>
    <cellStyle name="H" xfId="1519" xr:uid="{00000000-0005-0000-0000-0000EB050000}"/>
    <cellStyle name="H_0. Tong Hop Du Toan TDC Bai Vien GD3" xfId="1520" xr:uid="{00000000-0005-0000-0000-0000EC050000}"/>
    <cellStyle name="H_Bieu khai toan Benh vien MAT 14-6-2014" xfId="1521" xr:uid="{00000000-0005-0000-0000-0000ED050000}"/>
    <cellStyle name="H_Bieu khai toan Tru So Tinh uy 11-6-2014" xfId="1522" xr:uid="{00000000-0005-0000-0000-0000EE050000}"/>
    <cellStyle name="H_D-A-VU" xfId="1523" xr:uid="{00000000-0005-0000-0000-0000EF050000}"/>
    <cellStyle name="H_D-A-VU_Bieu khai toan Benh vien MAT 14-6-2014" xfId="1524" xr:uid="{00000000-0005-0000-0000-0000F0050000}"/>
    <cellStyle name="H_D-A-VU_Tong Kinh Phi WB 03 tuyen Cong 20-9-2014" xfId="1525" xr:uid="{00000000-0005-0000-0000-0000F1050000}"/>
    <cellStyle name="H_HSTHAU" xfId="1526" xr:uid="{00000000-0005-0000-0000-0000F2050000}"/>
    <cellStyle name="H_HSTHAU_Bieu khai toan Benh vien MAT 14-6-2014" xfId="1527" xr:uid="{00000000-0005-0000-0000-0000F3050000}"/>
    <cellStyle name="H_HSTHAU_Tong Kinh Phi WB 03 tuyen Cong 20-9-2014" xfId="1528" xr:uid="{00000000-0005-0000-0000-0000F4050000}"/>
    <cellStyle name="H_Tong hop sua lai 19-5-14" xfId="1529" xr:uid="{00000000-0005-0000-0000-0000F5050000}"/>
    <cellStyle name="H_Tong Kinh Phi WB 03 tuyen Cong 20-9-2014" xfId="1530" xr:uid="{00000000-0005-0000-0000-0000F6050000}"/>
    <cellStyle name="ha" xfId="1531" xr:uid="{00000000-0005-0000-0000-0000F7050000}"/>
    <cellStyle name="Head 1" xfId="1532" xr:uid="{00000000-0005-0000-0000-0000F8050000}"/>
    <cellStyle name="head1" xfId="1533" xr:uid="{00000000-0005-0000-0000-0000F9050000}"/>
    <cellStyle name="HEADER" xfId="1534" xr:uid="{00000000-0005-0000-0000-0000FA050000}"/>
    <cellStyle name="Header1" xfId="1535" xr:uid="{00000000-0005-0000-0000-0000FB050000}"/>
    <cellStyle name="Header2" xfId="1536" xr:uid="{00000000-0005-0000-0000-0000FC050000}"/>
    <cellStyle name="Heading 1 2" xfId="1537" xr:uid="{00000000-0005-0000-0000-0000FD050000}"/>
    <cellStyle name="Heading 1 3" xfId="1538" xr:uid="{00000000-0005-0000-0000-0000FE050000}"/>
    <cellStyle name="Heading 2 2" xfId="1539" xr:uid="{00000000-0005-0000-0000-0000FF050000}"/>
    <cellStyle name="Heading 2 3" xfId="1540" xr:uid="{00000000-0005-0000-0000-000000060000}"/>
    <cellStyle name="Heading 3 2" xfId="1541" xr:uid="{00000000-0005-0000-0000-000001060000}"/>
    <cellStyle name="Heading 3 3" xfId="1542" xr:uid="{00000000-0005-0000-0000-000002060000}"/>
    <cellStyle name="Heading 4 2" xfId="1543" xr:uid="{00000000-0005-0000-0000-000003060000}"/>
    <cellStyle name="Heading 4 3" xfId="1544" xr:uid="{00000000-0005-0000-0000-000004060000}"/>
    <cellStyle name="Heading1" xfId="1545" xr:uid="{00000000-0005-0000-0000-000005060000}"/>
    <cellStyle name="Heading1 2" xfId="1546" xr:uid="{00000000-0005-0000-0000-000006060000}"/>
    <cellStyle name="Heading2" xfId="1547" xr:uid="{00000000-0005-0000-0000-000007060000}"/>
    <cellStyle name="Heading2 2" xfId="1548" xr:uid="{00000000-0005-0000-0000-000008060000}"/>
    <cellStyle name="HEADINGS" xfId="1549" xr:uid="{00000000-0005-0000-0000-000009060000}"/>
    <cellStyle name="HEADINGSTOP" xfId="1550" xr:uid="{00000000-0005-0000-0000-00000A060000}"/>
    <cellStyle name="headoption" xfId="1551" xr:uid="{00000000-0005-0000-0000-00000B060000}"/>
    <cellStyle name="heet1_Amer Q4" xfId="1552" xr:uid="{00000000-0005-0000-0000-00000C060000}"/>
    <cellStyle name="HIDE" xfId="1553" xr:uid="{00000000-0005-0000-0000-00000D060000}"/>
    <cellStyle name="Hoa-Scholl" xfId="1554" xr:uid="{00000000-0005-0000-0000-00000E060000}"/>
    <cellStyle name="Hyperlink 2" xfId="1555" xr:uid="{00000000-0005-0000-0000-00000F060000}"/>
    <cellStyle name="i·0" xfId="1556" xr:uid="{00000000-0005-0000-0000-000010060000}"/>
    <cellStyle name="_x0001_í½?" xfId="1557" xr:uid="{00000000-0005-0000-0000-000011060000}"/>
    <cellStyle name="_x0001_íå_x001b_ô " xfId="1558" xr:uid="{00000000-0005-0000-0000-000012060000}"/>
    <cellStyle name="_x0001_íå_x001b_ô_" xfId="1559" xr:uid="{00000000-0005-0000-0000-000013060000}"/>
    <cellStyle name="idge" xfId="1560" xr:uid="{00000000-0005-0000-0000-000014060000}"/>
    <cellStyle name="Input [yellow]" xfId="1561" xr:uid="{00000000-0005-0000-0000-000015060000}"/>
    <cellStyle name="Input 2" xfId="1562" xr:uid="{00000000-0005-0000-0000-000016060000}"/>
    <cellStyle name="Input 3" xfId="1563" xr:uid="{00000000-0005-0000-0000-000017060000}"/>
    <cellStyle name="Input 4" xfId="1564" xr:uid="{00000000-0005-0000-0000-000018060000}"/>
    <cellStyle name="Input 5" xfId="1565" xr:uid="{00000000-0005-0000-0000-000019060000}"/>
    <cellStyle name="invoice 8_g1" xfId="1566" xr:uid="{00000000-0005-0000-0000-00001A060000}"/>
    <cellStyle name="k_TONG HOP KINH PHI" xfId="1567" xr:uid="{00000000-0005-0000-0000-00001B060000}"/>
    <cellStyle name="k_ÿÿÿÿÿ" xfId="1568" xr:uid="{00000000-0005-0000-0000-00001C060000}"/>
    <cellStyle name="k_ÿÿÿÿÿ_1" xfId="1569" xr:uid="{00000000-0005-0000-0000-00001D060000}"/>
    <cellStyle name="k_ÿÿÿÿÿ_2" xfId="1570" xr:uid="{00000000-0005-0000-0000-00001E060000}"/>
    <cellStyle name="ke" xfId="1571" xr:uid="{00000000-0005-0000-0000-00001F060000}"/>
    <cellStyle name="KENGANG" xfId="1572" xr:uid="{00000000-0005-0000-0000-000020060000}"/>
    <cellStyle name="KLBXUNG" xfId="1576" xr:uid="{00000000-0005-0000-0000-000024060000}"/>
    <cellStyle name="khanh" xfId="1573" xr:uid="{00000000-0005-0000-0000-000021060000}"/>
    <cellStyle name="khoa2" xfId="1574" xr:uid="{00000000-0005-0000-0000-000022060000}"/>
    <cellStyle name="KHUNG" xfId="1575" xr:uid="{00000000-0005-0000-0000-000023060000}"/>
    <cellStyle name="Ledger 17 x 11 in" xfId="1577" xr:uid="{00000000-0005-0000-0000-000025060000}"/>
    <cellStyle name="Line" xfId="1578" xr:uid="{00000000-0005-0000-0000-000026060000}"/>
    <cellStyle name="Link Currency (0)" xfId="1579" xr:uid="{00000000-0005-0000-0000-000027060000}"/>
    <cellStyle name="Link Currency (2)" xfId="1580" xr:uid="{00000000-0005-0000-0000-000028060000}"/>
    <cellStyle name="Link Units (0)" xfId="1581" xr:uid="{00000000-0005-0000-0000-000029060000}"/>
    <cellStyle name="Link Units (1)" xfId="1582" xr:uid="{00000000-0005-0000-0000-00002A060000}"/>
    <cellStyle name="Link Units (2)" xfId="1583" xr:uid="{00000000-0005-0000-0000-00002B060000}"/>
    <cellStyle name="Linked Cell 2" xfId="1584" xr:uid="{00000000-0005-0000-0000-00002C060000}"/>
    <cellStyle name="Linked Cell 3" xfId="1585" xr:uid="{00000000-0005-0000-0000-00002D060000}"/>
    <cellStyle name="luc" xfId="1586" xr:uid="{00000000-0005-0000-0000-00002E060000}"/>
    <cellStyle name="luc2" xfId="1587" xr:uid="{00000000-0005-0000-0000-00002F060000}"/>
    <cellStyle name="MARK" xfId="1588" xr:uid="{00000000-0005-0000-0000-000030060000}"/>
    <cellStyle name="MI07" xfId="1589" xr:uid="{00000000-0005-0000-0000-000031060000}"/>
    <cellStyle name="Migliaia (0)_CALPREZZ" xfId="1590" xr:uid="{00000000-0005-0000-0000-000032060000}"/>
    <cellStyle name="Migliaia_ PESO ELETTR." xfId="1591" xr:uid="{00000000-0005-0000-0000-000033060000}"/>
    <cellStyle name="Millares [0]_Well Timing" xfId="1592" xr:uid="{00000000-0005-0000-0000-000034060000}"/>
    <cellStyle name="Millares_Well Timing" xfId="1593" xr:uid="{00000000-0005-0000-0000-000035060000}"/>
    <cellStyle name="Milliers [0]_      " xfId="1594" xr:uid="{00000000-0005-0000-0000-000036060000}"/>
    <cellStyle name="Milliers_      " xfId="1595" xr:uid="{00000000-0005-0000-0000-000037060000}"/>
    <cellStyle name="Mix" xfId="1596" xr:uid="{00000000-0005-0000-0000-000038060000}"/>
    <cellStyle name="Model" xfId="1597" xr:uid="{00000000-0005-0000-0000-000039060000}"/>
    <cellStyle name="moi" xfId="1598" xr:uid="{00000000-0005-0000-0000-00003A060000}"/>
    <cellStyle name="moi 2" xfId="1599" xr:uid="{00000000-0005-0000-0000-00003B060000}"/>
    <cellStyle name="moi_PL . GUI BỘ 19-8" xfId="1600" xr:uid="{00000000-0005-0000-0000-00003C060000}"/>
    <cellStyle name="Moneda [0]_Well Timing" xfId="1601" xr:uid="{00000000-0005-0000-0000-00003D060000}"/>
    <cellStyle name="Moneda_Well Timing" xfId="1602" xr:uid="{00000000-0005-0000-0000-00003E060000}"/>
    <cellStyle name="Monétaire [0]_      " xfId="1603" xr:uid="{00000000-0005-0000-0000-00003F060000}"/>
    <cellStyle name="Monétaire_      " xfId="1604" xr:uid="{00000000-0005-0000-0000-000040060000}"/>
    <cellStyle name="MT Dataormal_Q2ormal_Q2_1" xfId="1605" xr:uid="{00000000-0005-0000-0000-000041060000}"/>
    <cellStyle name="n" xfId="1606" xr:uid="{00000000-0005-0000-0000-000042060000}"/>
    <cellStyle name="n_Bao cao KT tuan 36" xfId="1607" xr:uid="{00000000-0005-0000-0000-000043060000}"/>
    <cellStyle name="n_Book1" xfId="1608" xr:uid="{00000000-0005-0000-0000-000044060000}"/>
    <cellStyle name="N_In 1108'" xfId="1609" xr:uid="{00000000-0005-0000-0000-000045060000}"/>
    <cellStyle name="n1" xfId="1610" xr:uid="{00000000-0005-0000-0000-000046060000}"/>
    <cellStyle name="Neutral 2" xfId="1611" xr:uid="{00000000-0005-0000-0000-000047060000}"/>
    <cellStyle name="Neutral 3" xfId="1612" xr:uid="{00000000-0005-0000-0000-000048060000}"/>
    <cellStyle name="New" xfId="1613" xr:uid="{00000000-0005-0000-0000-000049060000}"/>
    <cellStyle name="New Times Roman" xfId="1614" xr:uid="{00000000-0005-0000-0000-00004A060000}"/>
    <cellStyle name="New Times Roman 2" xfId="1615" xr:uid="{00000000-0005-0000-0000-00004B060000}"/>
    <cellStyle name="no dec" xfId="1616" xr:uid="{00000000-0005-0000-0000-00004C060000}"/>
    <cellStyle name="ÑONVÒ" xfId="1617" xr:uid="{00000000-0005-0000-0000-00004D060000}"/>
    <cellStyle name="Norma0" xfId="1618" xr:uid="{00000000-0005-0000-0000-00004E060000}"/>
    <cellStyle name="Normal" xfId="0" builtinId="0"/>
    <cellStyle name="Normal - ??1" xfId="1619" xr:uid="{00000000-0005-0000-0000-000050060000}"/>
    <cellStyle name="Normal - Style1" xfId="1620" xr:uid="{00000000-0005-0000-0000-000051060000}"/>
    <cellStyle name="Normal - Style1 2" xfId="1621" xr:uid="{00000000-0005-0000-0000-000052060000}"/>
    <cellStyle name="Normal - Style1_PL . GUI BỘ 19-8" xfId="1622" xr:uid="{00000000-0005-0000-0000-000053060000}"/>
    <cellStyle name="Normal - 유형1" xfId="1623" xr:uid="{00000000-0005-0000-0000-000054060000}"/>
    <cellStyle name="Normal 10" xfId="1624" xr:uid="{00000000-0005-0000-0000-000055060000}"/>
    <cellStyle name="Normal 11" xfId="2191" xr:uid="{00000000-0005-0000-0000-000056060000}"/>
    <cellStyle name="Normal 18" xfId="1625" xr:uid="{00000000-0005-0000-0000-000057060000}"/>
    <cellStyle name="Normal 2" xfId="3" xr:uid="{00000000-0005-0000-0000-000058060000}"/>
    <cellStyle name="Normal 2 2" xfId="1626" xr:uid="{00000000-0005-0000-0000-000059060000}"/>
    <cellStyle name="Normal 2 2 2" xfId="1627" xr:uid="{00000000-0005-0000-0000-00005A060000}"/>
    <cellStyle name="Normal 2 2_PL . GUI BỘ 19-8" xfId="1628" xr:uid="{00000000-0005-0000-0000-00005B060000}"/>
    <cellStyle name="Normal 2 3" xfId="1629" xr:uid="{00000000-0005-0000-0000-00005C060000}"/>
    <cellStyle name="Normal 2_PL . GUI BỘ 19-8" xfId="1630" xr:uid="{00000000-0005-0000-0000-00005D060000}"/>
    <cellStyle name="Normal 3" xfId="4" xr:uid="{00000000-0005-0000-0000-00005E060000}"/>
    <cellStyle name="Normal 3 2" xfId="1631" xr:uid="{00000000-0005-0000-0000-00005F060000}"/>
    <cellStyle name="Normal 3_PL TTr" xfId="1632" xr:uid="{00000000-0005-0000-0000-000060060000}"/>
    <cellStyle name="Normal 4" xfId="1633" xr:uid="{00000000-0005-0000-0000-000061060000}"/>
    <cellStyle name="Normal 5" xfId="1634" xr:uid="{00000000-0005-0000-0000-000062060000}"/>
    <cellStyle name="Normal 6" xfId="1635" xr:uid="{00000000-0005-0000-0000-000063060000}"/>
    <cellStyle name="Normal 7" xfId="1636" xr:uid="{00000000-0005-0000-0000-000064060000}"/>
    <cellStyle name="Normal 8" xfId="1637" xr:uid="{00000000-0005-0000-0000-000065060000}"/>
    <cellStyle name="Normal 9" xfId="1638" xr:uid="{00000000-0005-0000-0000-000066060000}"/>
    <cellStyle name="Normal_1.Nha lop hoc" xfId="1" xr:uid="{00000000-0005-0000-0000-000067060000}"/>
    <cellStyle name="Normal_Tong hop kinh phi - Nha xuong_0.Bang THKP BCHQS - CÁT HẢI-TT04" xfId="2" xr:uid="{00000000-0005-0000-0000-000068060000}"/>
    <cellStyle name="Normal0" xfId="1639" xr:uid="{00000000-0005-0000-0000-000069060000}"/>
    <cellStyle name="Normal1" xfId="1640" xr:uid="{00000000-0005-0000-0000-00006A060000}"/>
    <cellStyle name="Normal3" xfId="1641" xr:uid="{00000000-0005-0000-0000-00006B060000}"/>
    <cellStyle name="Normale_ PESO ELETTR." xfId="1642" xr:uid="{00000000-0005-0000-0000-00006C060000}"/>
    <cellStyle name="Normalny_Cennik obowiazuje od 06-08-2001 r (1)" xfId="1643" xr:uid="{00000000-0005-0000-0000-00006D060000}"/>
    <cellStyle name="Note 2" xfId="1644" xr:uid="{00000000-0005-0000-0000-00006E060000}"/>
    <cellStyle name="Note 3" xfId="1645" xr:uid="{00000000-0005-0000-0000-00006F060000}"/>
    <cellStyle name="Ò_x000d_Normal_123569" xfId="1646" xr:uid="{00000000-0005-0000-0000-000070060000}"/>
    <cellStyle name="Œ…‹æØ‚è [0.00]_laroux" xfId="1647" xr:uid="{00000000-0005-0000-0000-000071060000}"/>
    <cellStyle name="Œ…‹æØ‚è_laroux" xfId="1648" xr:uid="{00000000-0005-0000-0000-000072060000}"/>
    <cellStyle name="oft Excel]_x000d__x000a_Comment=open=/f ‚ðw’è‚·‚é‚ÆAƒ†[ƒU[’è‹`ŠÖ”‚ðŠÖ”“\‚è•t‚¯‚Ìˆê——‚É“o˜^‚·‚é‚±‚Æ‚ª‚Å‚«‚Ü‚·B_x000d__x000a_Maximized" xfId="1649" xr:uid="{00000000-0005-0000-0000-000073060000}"/>
    <cellStyle name="oft Excel]_x000d__x000a_Comment=open=/f ‚ðZw’è‚·‚é‚ÆAƒ†[ƒU[’è‹`ŠÖ”‚ðŠÖ”“\‚è•t‚¯‚Ìˆê——‚É“o˜^‚·‚é‚±‚Æ‚ª‚Å‚«‚Ü‚·B_x000d__x000a_Maximized" xfId="1650" xr:uid="{00000000-0005-0000-0000-000074060000}"/>
    <cellStyle name="oft Excel]_x000d__x000a_Comment=open=/f ‚ðŽw’è‚·‚é‚ÆAƒ†[ƒU[’è‹`ŠÖ”‚ðŠÖ”“\‚è•t‚¯‚Ìˆê——‚É“o˜^‚·‚é‚±‚Æ‚ª‚Å‚«‚Ü‚·B_x000d__x000a_Maximized" xfId="1651" xr:uid="{00000000-0005-0000-0000-000075060000}"/>
    <cellStyle name="oft Excel]_x000d__x000a_Comment=The open=/f lines load custom functions into the Paste Function list._x000d__x000a_Maximized=2_x000d__x000a_Basics=1_x000d__x000a_A" xfId="1652" xr:uid="{00000000-0005-0000-0000-000076060000}"/>
    <cellStyle name="oft Excel]_x000d__x000a_Comment=The open=/f lines load custom functions into the Paste Function list._x000d__x000a_Maximized=3_x000d__x000a_Basics=1_x000d__x000a_A" xfId="1653" xr:uid="{00000000-0005-0000-0000-000077060000}"/>
    <cellStyle name="oft Excel]_x000d__x000a_Comment=The open=/f lines load custom functions into the Paste Function list._x000d__x000a_Maximized=3_x000d__x000a_Basics=1_x000d__x000a_A 2" xfId="1654" xr:uid="{00000000-0005-0000-0000-000078060000}"/>
    <cellStyle name="oft Excel]_x000d__x000a_Comment=The open=/f lines load custom functions into the Paste Function list._x000d__x000a_Maximized=3_x000d__x000a_Basics=1_x000d__x000a_A_Bang TH khai toan Ban CHQS Trực Ninh (In trình 14-8)" xfId="1655" xr:uid="{00000000-0005-0000-0000-000079060000}"/>
    <cellStyle name="omma [0]_Mktg Prog" xfId="1656" xr:uid="{00000000-0005-0000-0000-00007A060000}"/>
    <cellStyle name="ormal_Sheet1_1" xfId="1657" xr:uid="{00000000-0005-0000-0000-00007B060000}"/>
    <cellStyle name="Output 2" xfId="1658" xr:uid="{00000000-0005-0000-0000-00007C060000}"/>
    <cellStyle name="Output 3" xfId="1659" xr:uid="{00000000-0005-0000-0000-00007D060000}"/>
    <cellStyle name="paint" xfId="1660" xr:uid="{00000000-0005-0000-0000-00007E060000}"/>
    <cellStyle name="Pattern" xfId="1661" xr:uid="{00000000-0005-0000-0000-00007F060000}"/>
    <cellStyle name="per.style" xfId="1662" xr:uid="{00000000-0005-0000-0000-000080060000}"/>
    <cellStyle name="Percent" xfId="2193" builtinId="5"/>
    <cellStyle name="Percent [0]" xfId="1663" xr:uid="{00000000-0005-0000-0000-000082060000}"/>
    <cellStyle name="Percent [00]" xfId="1664" xr:uid="{00000000-0005-0000-0000-000083060000}"/>
    <cellStyle name="Percent [2]" xfId="1665" xr:uid="{00000000-0005-0000-0000-000084060000}"/>
    <cellStyle name="Percent [2] 2" xfId="1666" xr:uid="{00000000-0005-0000-0000-000085060000}"/>
    <cellStyle name="Percent 2" xfId="1667" xr:uid="{00000000-0005-0000-0000-000086060000}"/>
    <cellStyle name="Percent 3" xfId="1668" xr:uid="{00000000-0005-0000-0000-000087060000}"/>
    <cellStyle name="Percent 4" xfId="1669" xr:uid="{00000000-0005-0000-0000-000088060000}"/>
    <cellStyle name="Percent 5" xfId="1670" xr:uid="{00000000-0005-0000-0000-000089060000}"/>
    <cellStyle name="Percent 6" xfId="1671" xr:uid="{00000000-0005-0000-0000-00008A060000}"/>
    <cellStyle name="PERCENTAGE" xfId="1672" xr:uid="{00000000-0005-0000-0000-00008B060000}"/>
    <cellStyle name="P_x0015_Normal_Sheet1_Reserve" xfId="1673" xr:uid="{00000000-0005-0000-0000-00008C060000}"/>
    <cellStyle name="PrePop Currency (0)" xfId="1674" xr:uid="{00000000-0005-0000-0000-00008D060000}"/>
    <cellStyle name="PrePop Currency (2)" xfId="1675" xr:uid="{00000000-0005-0000-0000-00008E060000}"/>
    <cellStyle name="PrePop Units (0)" xfId="1676" xr:uid="{00000000-0005-0000-0000-00008F060000}"/>
    <cellStyle name="PrePop Units (1)" xfId="1677" xr:uid="{00000000-0005-0000-0000-000090060000}"/>
    <cellStyle name="PrePop Units (2)" xfId="1678" xr:uid="{00000000-0005-0000-0000-000091060000}"/>
    <cellStyle name="pricing" xfId="1679" xr:uid="{00000000-0005-0000-0000-000092060000}"/>
    <cellStyle name="PSChar" xfId="1680" xr:uid="{00000000-0005-0000-0000-000093060000}"/>
    <cellStyle name="PSHeading" xfId="1681" xr:uid="{00000000-0005-0000-0000-000094060000}"/>
    <cellStyle name="PTQ2ACT" xfId="1682" xr:uid="{00000000-0005-0000-0000-000095060000}"/>
    <cellStyle name="PTQ3W18orma?ðmaormaormaormaormaormaormaormaormaorma? maormaormaormaormaormaormaorma" xfId="1683" xr:uid="{00000000-0005-0000-0000-000096060000}"/>
    <cellStyle name="regstoresfromspecstores" xfId="1684" xr:uid="{00000000-0005-0000-0000-000097060000}"/>
    <cellStyle name="Regular" xfId="1685" xr:uid="{00000000-0005-0000-0000-000098060000}"/>
    <cellStyle name="RevList" xfId="1686" xr:uid="{00000000-0005-0000-0000-000099060000}"/>
    <cellStyle name="rlink_tiªn l­în_x001b_Hyperlink_TONG HOP KINH PHI" xfId="1687" xr:uid="{00000000-0005-0000-0000-00009A060000}"/>
    <cellStyle name="rmal_ADAdot" xfId="1688" xr:uid="{00000000-0005-0000-0000-00009B060000}"/>
    <cellStyle name="rmaormaormaorma? maormaormaormaormaormaormaormaormaorma?Pmal_TH" xfId="1689" xr:uid="{00000000-0005-0000-0000-00009C060000}"/>
    <cellStyle name="rmaormaormaormaorma?Pmal_TH" xfId="1690" xr:uid="{00000000-0005-0000-0000-00009D060000}"/>
    <cellStyle name="S—_x0008_" xfId="1691" xr:uid="{00000000-0005-0000-0000-00009E060000}"/>
    <cellStyle name="s]_x000d__x000a_spooler=yes_x000d__x000a_load=_x000d__x000a_Beep=yes_x000d__x000a_NullPort=None_x000d__x000a_BorderWidth=3_x000d__x000a_CursorBlinkRate=1200_x000d__x000a_DoubleClickSpeed=452_x000d__x000a_Programs=co" xfId="1692" xr:uid="{00000000-0005-0000-0000-00009F060000}"/>
    <cellStyle name="s]_x000d__x000a_spooler=yes_x000d__x000a_load=_x000d__x000a_Beep=yes_x000d__x000a_NullPort=None_x000d__x000a_BorderWidth=3_x000d__x000a_CursorBlinkRate=1200_x000d__x000a_DoubleClickSpeed=452_x000d__x000a_Programs=co 2" xfId="1693" xr:uid="{00000000-0005-0000-0000-0000A0060000}"/>
    <cellStyle name="s]_x000d__x000a_spooler=yes_x000d__x000a_load=_x000d__x000a_Beep=yes_x000d__x000a_NullPort=None_x000d__x000a_BorderWidth=3_x000d__x000a_CursorBlinkRate=1200_x000d__x000a_DoubleClickSpeed=452_x000d__x000a_Programs=co_Bang TH khai toan Ban CHQS Trực Ninh (In trình 14-8)" xfId="1694" xr:uid="{00000000-0005-0000-0000-0000A1060000}"/>
    <cellStyle name="S—_x0008__Bia-TM 24-5-2015 chinh sua gui anh Tam" xfId="1695" xr:uid="{00000000-0005-0000-0000-0000A2060000}"/>
    <cellStyle name="s1" xfId="1696" xr:uid="{00000000-0005-0000-0000-0000A3060000}"/>
    <cellStyle name="SAPBEXaggData" xfId="1697" xr:uid="{00000000-0005-0000-0000-0000A4060000}"/>
    <cellStyle name="SAPBEXaggDataEmph" xfId="1698" xr:uid="{00000000-0005-0000-0000-0000A5060000}"/>
    <cellStyle name="SAPBEXaggItem" xfId="1699" xr:uid="{00000000-0005-0000-0000-0000A6060000}"/>
    <cellStyle name="SAPBEXchaText" xfId="1700" xr:uid="{00000000-0005-0000-0000-0000A7060000}"/>
    <cellStyle name="SAPBEXexcBad7" xfId="1701" xr:uid="{00000000-0005-0000-0000-0000A8060000}"/>
    <cellStyle name="SAPBEXexcBad8" xfId="1702" xr:uid="{00000000-0005-0000-0000-0000A9060000}"/>
    <cellStyle name="SAPBEXexcBad9" xfId="1703" xr:uid="{00000000-0005-0000-0000-0000AA060000}"/>
    <cellStyle name="SAPBEXexcCritical4" xfId="1704" xr:uid="{00000000-0005-0000-0000-0000AB060000}"/>
    <cellStyle name="SAPBEXexcCritical5" xfId="1705" xr:uid="{00000000-0005-0000-0000-0000AC060000}"/>
    <cellStyle name="SAPBEXexcCritical6" xfId="1706" xr:uid="{00000000-0005-0000-0000-0000AD060000}"/>
    <cellStyle name="SAPBEXexcGood1" xfId="1707" xr:uid="{00000000-0005-0000-0000-0000AE060000}"/>
    <cellStyle name="SAPBEXexcGood2" xfId="1708" xr:uid="{00000000-0005-0000-0000-0000AF060000}"/>
    <cellStyle name="SAPBEXexcGood3" xfId="1709" xr:uid="{00000000-0005-0000-0000-0000B0060000}"/>
    <cellStyle name="SAPBEXfilterDrill" xfId="1710" xr:uid="{00000000-0005-0000-0000-0000B1060000}"/>
    <cellStyle name="SAPBEXfilterItem" xfId="1711" xr:uid="{00000000-0005-0000-0000-0000B2060000}"/>
    <cellStyle name="SAPBEXfilterText" xfId="1712" xr:uid="{00000000-0005-0000-0000-0000B3060000}"/>
    <cellStyle name="SAPBEXformats" xfId="1713" xr:uid="{00000000-0005-0000-0000-0000B4060000}"/>
    <cellStyle name="SAPBEXheaderItem" xfId="1714" xr:uid="{00000000-0005-0000-0000-0000B5060000}"/>
    <cellStyle name="SAPBEXheaderText" xfId="1715" xr:uid="{00000000-0005-0000-0000-0000B6060000}"/>
    <cellStyle name="SAPBEXresData" xfId="1716" xr:uid="{00000000-0005-0000-0000-0000B7060000}"/>
    <cellStyle name="SAPBEXresDataEmph" xfId="1717" xr:uid="{00000000-0005-0000-0000-0000B8060000}"/>
    <cellStyle name="SAPBEXresItem" xfId="1718" xr:uid="{00000000-0005-0000-0000-0000B9060000}"/>
    <cellStyle name="SAPBEXstdData" xfId="1719" xr:uid="{00000000-0005-0000-0000-0000BA060000}"/>
    <cellStyle name="SAPBEXstdDataEmph" xfId="1720" xr:uid="{00000000-0005-0000-0000-0000BB060000}"/>
    <cellStyle name="SAPBEXstdItem" xfId="1721" xr:uid="{00000000-0005-0000-0000-0000BC060000}"/>
    <cellStyle name="SAPBEXtitle" xfId="1722" xr:uid="{00000000-0005-0000-0000-0000BD060000}"/>
    <cellStyle name="SAPBEXundefined" xfId="1723" xr:uid="{00000000-0005-0000-0000-0000BE060000}"/>
    <cellStyle name="_x0001_sç?" xfId="1724" xr:uid="{00000000-0005-0000-0000-0000BF060000}"/>
    <cellStyle name="SHADEDSTORES" xfId="1725" xr:uid="{00000000-0005-0000-0000-0000C0060000}"/>
    <cellStyle name="Sheet Title" xfId="1726" xr:uid="{00000000-0005-0000-0000-0000C1060000}"/>
    <cellStyle name="Siêu nối kết_Book1" xfId="1727" xr:uid="{00000000-0005-0000-0000-0000C2060000}"/>
    <cellStyle name="specstores" xfId="1728" xr:uid="{00000000-0005-0000-0000-0000C3060000}"/>
    <cellStyle name="Standard_4710.0000" xfId="1729" xr:uid="{00000000-0005-0000-0000-0000C4060000}"/>
    <cellStyle name="STTDG" xfId="1730" xr:uid="{00000000-0005-0000-0000-0000C5060000}"/>
    <cellStyle name="style" xfId="1731" xr:uid="{00000000-0005-0000-0000-0000C6060000}"/>
    <cellStyle name="Style 1" xfId="1732" xr:uid="{00000000-0005-0000-0000-0000C7060000}"/>
    <cellStyle name="Style 1 2" xfId="1733" xr:uid="{00000000-0005-0000-0000-0000C8060000}"/>
    <cellStyle name="Style 1_Bang TH khai toan Ban CHQS Trực Ninh (In trình 14-8)" xfId="1734" xr:uid="{00000000-0005-0000-0000-0000C9060000}"/>
    <cellStyle name="Style 10" xfId="1735" xr:uid="{00000000-0005-0000-0000-0000CA060000}"/>
    <cellStyle name="Style 11" xfId="1736" xr:uid="{00000000-0005-0000-0000-0000CB060000}"/>
    <cellStyle name="Style 12" xfId="1737" xr:uid="{00000000-0005-0000-0000-0000CC060000}"/>
    <cellStyle name="Style 13" xfId="1738" xr:uid="{00000000-0005-0000-0000-0000CD060000}"/>
    <cellStyle name="Style 14" xfId="1739" xr:uid="{00000000-0005-0000-0000-0000CE060000}"/>
    <cellStyle name="Style 15" xfId="1740" xr:uid="{00000000-0005-0000-0000-0000CF060000}"/>
    <cellStyle name="Style 16" xfId="1741" xr:uid="{00000000-0005-0000-0000-0000D0060000}"/>
    <cellStyle name="Style 17" xfId="1742" xr:uid="{00000000-0005-0000-0000-0000D1060000}"/>
    <cellStyle name="Style 18" xfId="1743" xr:uid="{00000000-0005-0000-0000-0000D2060000}"/>
    <cellStyle name="Style 19" xfId="1744" xr:uid="{00000000-0005-0000-0000-0000D3060000}"/>
    <cellStyle name="Style 2" xfId="1745" xr:uid="{00000000-0005-0000-0000-0000D4060000}"/>
    <cellStyle name="Style 20" xfId="1746" xr:uid="{00000000-0005-0000-0000-0000D5060000}"/>
    <cellStyle name="Style 21" xfId="1747" xr:uid="{00000000-0005-0000-0000-0000D6060000}"/>
    <cellStyle name="Style 22" xfId="1748" xr:uid="{00000000-0005-0000-0000-0000D7060000}"/>
    <cellStyle name="Style 23" xfId="1749" xr:uid="{00000000-0005-0000-0000-0000D8060000}"/>
    <cellStyle name="Style 24" xfId="1750" xr:uid="{00000000-0005-0000-0000-0000D9060000}"/>
    <cellStyle name="Style 25" xfId="1751" xr:uid="{00000000-0005-0000-0000-0000DA060000}"/>
    <cellStyle name="Style 26" xfId="1752" xr:uid="{00000000-0005-0000-0000-0000DB060000}"/>
    <cellStyle name="Style 27" xfId="1753" xr:uid="{00000000-0005-0000-0000-0000DC060000}"/>
    <cellStyle name="Style 28" xfId="1754" xr:uid="{00000000-0005-0000-0000-0000DD060000}"/>
    <cellStyle name="Style 29" xfId="1755" xr:uid="{00000000-0005-0000-0000-0000DE060000}"/>
    <cellStyle name="Style 3" xfId="1756" xr:uid="{00000000-0005-0000-0000-0000DF060000}"/>
    <cellStyle name="Style 30" xfId="1757" xr:uid="{00000000-0005-0000-0000-0000E0060000}"/>
    <cellStyle name="Style 31" xfId="1758" xr:uid="{00000000-0005-0000-0000-0000E1060000}"/>
    <cellStyle name="Style 32" xfId="1759" xr:uid="{00000000-0005-0000-0000-0000E2060000}"/>
    <cellStyle name="Style 33" xfId="1760" xr:uid="{00000000-0005-0000-0000-0000E3060000}"/>
    <cellStyle name="Style 34" xfId="1761" xr:uid="{00000000-0005-0000-0000-0000E4060000}"/>
    <cellStyle name="Style 35" xfId="1762" xr:uid="{00000000-0005-0000-0000-0000E5060000}"/>
    <cellStyle name="Style 36" xfId="1763" xr:uid="{00000000-0005-0000-0000-0000E6060000}"/>
    <cellStyle name="Style 37" xfId="1764" xr:uid="{00000000-0005-0000-0000-0000E7060000}"/>
    <cellStyle name="Style 38" xfId="1765" xr:uid="{00000000-0005-0000-0000-0000E8060000}"/>
    <cellStyle name="Style 39" xfId="1766" xr:uid="{00000000-0005-0000-0000-0000E9060000}"/>
    <cellStyle name="Style 4" xfId="1767" xr:uid="{00000000-0005-0000-0000-0000EA060000}"/>
    <cellStyle name="Style 40" xfId="1768" xr:uid="{00000000-0005-0000-0000-0000EB060000}"/>
    <cellStyle name="Style 41" xfId="1769" xr:uid="{00000000-0005-0000-0000-0000EC060000}"/>
    <cellStyle name="Style 42" xfId="1770" xr:uid="{00000000-0005-0000-0000-0000ED060000}"/>
    <cellStyle name="Style 43" xfId="1771" xr:uid="{00000000-0005-0000-0000-0000EE060000}"/>
    <cellStyle name="Style 44" xfId="1772" xr:uid="{00000000-0005-0000-0000-0000EF060000}"/>
    <cellStyle name="Style 45" xfId="1773" xr:uid="{00000000-0005-0000-0000-0000F0060000}"/>
    <cellStyle name="Style 46" xfId="1774" xr:uid="{00000000-0005-0000-0000-0000F1060000}"/>
    <cellStyle name="Style 47" xfId="1775" xr:uid="{00000000-0005-0000-0000-0000F2060000}"/>
    <cellStyle name="Style 48" xfId="1776" xr:uid="{00000000-0005-0000-0000-0000F3060000}"/>
    <cellStyle name="Style 49" xfId="1777" xr:uid="{00000000-0005-0000-0000-0000F4060000}"/>
    <cellStyle name="Style 5" xfId="1778" xr:uid="{00000000-0005-0000-0000-0000F5060000}"/>
    <cellStyle name="Style 50" xfId="1779" xr:uid="{00000000-0005-0000-0000-0000F6060000}"/>
    <cellStyle name="Style 51" xfId="1780" xr:uid="{00000000-0005-0000-0000-0000F7060000}"/>
    <cellStyle name="Style 52" xfId="1781" xr:uid="{00000000-0005-0000-0000-0000F8060000}"/>
    <cellStyle name="Style 53" xfId="1782" xr:uid="{00000000-0005-0000-0000-0000F9060000}"/>
    <cellStyle name="Style 54" xfId="1783" xr:uid="{00000000-0005-0000-0000-0000FA060000}"/>
    <cellStyle name="Style 55" xfId="1784" xr:uid="{00000000-0005-0000-0000-0000FB060000}"/>
    <cellStyle name="Style 56" xfId="1785" xr:uid="{00000000-0005-0000-0000-0000FC060000}"/>
    <cellStyle name="Style 57" xfId="1786" xr:uid="{00000000-0005-0000-0000-0000FD060000}"/>
    <cellStyle name="Style 58" xfId="1787" xr:uid="{00000000-0005-0000-0000-0000FE060000}"/>
    <cellStyle name="Style 59" xfId="1788" xr:uid="{00000000-0005-0000-0000-0000FF060000}"/>
    <cellStyle name="Style 6" xfId="1789" xr:uid="{00000000-0005-0000-0000-000000070000}"/>
    <cellStyle name="Style 60" xfId="1790" xr:uid="{00000000-0005-0000-0000-000001070000}"/>
    <cellStyle name="Style 61" xfId="1791" xr:uid="{00000000-0005-0000-0000-000002070000}"/>
    <cellStyle name="Style 62" xfId="1792" xr:uid="{00000000-0005-0000-0000-000003070000}"/>
    <cellStyle name="Style 63" xfId="1793" xr:uid="{00000000-0005-0000-0000-000004070000}"/>
    <cellStyle name="Style 64" xfId="1794" xr:uid="{00000000-0005-0000-0000-000005070000}"/>
    <cellStyle name="Style 65" xfId="1795" xr:uid="{00000000-0005-0000-0000-000006070000}"/>
    <cellStyle name="Style 66" xfId="1796" xr:uid="{00000000-0005-0000-0000-000007070000}"/>
    <cellStyle name="Style 67" xfId="1797" xr:uid="{00000000-0005-0000-0000-000008070000}"/>
    <cellStyle name="Style 68" xfId="1798" xr:uid="{00000000-0005-0000-0000-000009070000}"/>
    <cellStyle name="Style 69" xfId="1799" xr:uid="{00000000-0005-0000-0000-00000A070000}"/>
    <cellStyle name="Style 7" xfId="1800" xr:uid="{00000000-0005-0000-0000-00000B070000}"/>
    <cellStyle name="Style 70" xfId="1801" xr:uid="{00000000-0005-0000-0000-00000C070000}"/>
    <cellStyle name="Style 71" xfId="1802" xr:uid="{00000000-0005-0000-0000-00000D070000}"/>
    <cellStyle name="Style 72" xfId="1803" xr:uid="{00000000-0005-0000-0000-00000E070000}"/>
    <cellStyle name="Style 73" xfId="1804" xr:uid="{00000000-0005-0000-0000-00000F070000}"/>
    <cellStyle name="Style 74" xfId="1805" xr:uid="{00000000-0005-0000-0000-000010070000}"/>
    <cellStyle name="Style 75" xfId="1806" xr:uid="{00000000-0005-0000-0000-000011070000}"/>
    <cellStyle name="Style 76" xfId="1807" xr:uid="{00000000-0005-0000-0000-000012070000}"/>
    <cellStyle name="Style 77" xfId="1808" xr:uid="{00000000-0005-0000-0000-000013070000}"/>
    <cellStyle name="Style 78" xfId="1809" xr:uid="{00000000-0005-0000-0000-000014070000}"/>
    <cellStyle name="Style 79" xfId="1810" xr:uid="{00000000-0005-0000-0000-000015070000}"/>
    <cellStyle name="Style 8" xfId="1811" xr:uid="{00000000-0005-0000-0000-000016070000}"/>
    <cellStyle name="Style 80" xfId="1812" xr:uid="{00000000-0005-0000-0000-000017070000}"/>
    <cellStyle name="Style 81" xfId="1813" xr:uid="{00000000-0005-0000-0000-000018070000}"/>
    <cellStyle name="Style 82" xfId="1814" xr:uid="{00000000-0005-0000-0000-000019070000}"/>
    <cellStyle name="Style 83" xfId="1815" xr:uid="{00000000-0005-0000-0000-00001A070000}"/>
    <cellStyle name="Style 84" xfId="1816" xr:uid="{00000000-0005-0000-0000-00001B070000}"/>
    <cellStyle name="Style 85" xfId="1817" xr:uid="{00000000-0005-0000-0000-00001C070000}"/>
    <cellStyle name="Style 86" xfId="1818" xr:uid="{00000000-0005-0000-0000-00001D070000}"/>
    <cellStyle name="Style 87" xfId="1819" xr:uid="{00000000-0005-0000-0000-00001E070000}"/>
    <cellStyle name="Style 88" xfId="1820" xr:uid="{00000000-0005-0000-0000-00001F070000}"/>
    <cellStyle name="Style 89" xfId="1821" xr:uid="{00000000-0005-0000-0000-000020070000}"/>
    <cellStyle name="Style 9" xfId="1822" xr:uid="{00000000-0005-0000-0000-000021070000}"/>
    <cellStyle name="Style 90" xfId="1823" xr:uid="{00000000-0005-0000-0000-000022070000}"/>
    <cellStyle name="Style 91" xfId="1824" xr:uid="{00000000-0005-0000-0000-000023070000}"/>
    <cellStyle name="Style 92" xfId="1825" xr:uid="{00000000-0005-0000-0000-000024070000}"/>
    <cellStyle name="Style 93" xfId="1826" xr:uid="{00000000-0005-0000-0000-000025070000}"/>
    <cellStyle name="Style 94" xfId="1827" xr:uid="{00000000-0005-0000-0000-000026070000}"/>
    <cellStyle name="Style 95" xfId="1828" xr:uid="{00000000-0005-0000-0000-000027070000}"/>
    <cellStyle name="Style 96" xfId="1829" xr:uid="{00000000-0005-0000-0000-000028070000}"/>
    <cellStyle name="Style 97" xfId="1830" xr:uid="{00000000-0005-0000-0000-000029070000}"/>
    <cellStyle name="style_1" xfId="1831" xr:uid="{00000000-0005-0000-0000-00002A070000}"/>
    <cellStyle name="subhead" xfId="1832" xr:uid="{00000000-0005-0000-0000-00002B070000}"/>
    <cellStyle name="Subtotal" xfId="1833" xr:uid="{00000000-0005-0000-0000-00002C070000}"/>
    <cellStyle name="symbol" xfId="1834" xr:uid="{00000000-0005-0000-0000-00002D070000}"/>
    <cellStyle name="T" xfId="1835" xr:uid="{00000000-0005-0000-0000-00002E070000}"/>
    <cellStyle name="T 2" xfId="1836" xr:uid="{00000000-0005-0000-0000-00002F070000}"/>
    <cellStyle name="T_(TIEN LUONG)" xfId="1837" xr:uid="{00000000-0005-0000-0000-000030070000}"/>
    <cellStyle name="T_0. Bia + TM " xfId="1838" xr:uid="{00000000-0005-0000-0000-000031070000}"/>
    <cellStyle name="T_0. Tong Hop Du Toan TDC Bai Vien GD3" xfId="1839" xr:uid="{00000000-0005-0000-0000-000032070000}"/>
    <cellStyle name="T_00.Phu luc PDDT" xfId="1840" xr:uid="{00000000-0005-0000-0000-000033070000}"/>
    <cellStyle name="T_1.1. Cai tao 25-11-2014" xfId="1841" xr:uid="{00000000-0005-0000-0000-000034070000}"/>
    <cellStyle name="T_1.1. Cai tao 28-12" xfId="1842" xr:uid="{00000000-0005-0000-0000-000035070000}"/>
    <cellStyle name="T_1.1. Nha kho K02 co tay ri ton 0.45 ton lay sang  1.8mmsfsag" xfId="1843" xr:uid="{00000000-0005-0000-0000-000036070000}"/>
    <cellStyle name="T_1.2. nha kho K03 YKCDT" xfId="1844" xr:uid="{00000000-0005-0000-0000-000037070000}"/>
    <cellStyle name="T_1.4. nha de xe oto 28-12" xfId="1845" xr:uid="{00000000-0005-0000-0000-000038070000}"/>
    <cellStyle name="T_1.5. cong + tuong rao 28-12" xfId="1846" xr:uid="{00000000-0005-0000-0000-000039070000}"/>
    <cellStyle name="T_1.Tong du toan  788fdgvzsd" xfId="1847" xr:uid="{00000000-0005-0000-0000-00003A070000}"/>
    <cellStyle name="T_35 BanCoc" xfId="1848" xr:uid="{00000000-0005-0000-0000-00003B070000}"/>
    <cellStyle name="T_BaGianA" xfId="1849" xr:uid="{00000000-0005-0000-0000-00003C070000}"/>
    <cellStyle name="T_BANG CAP UNG TIEN CHO CAC CT" xfId="1850" xr:uid="{00000000-0005-0000-0000-00003D070000}"/>
    <cellStyle name="T_Bang giai trinh khoi luong phat sinh Duong Ha sua lai " xfId="1851" xr:uid="{00000000-0005-0000-0000-00003E070000}"/>
    <cellStyle name="T_Bang so sanh Vat tu gia phong va doi- chot so cuoi cung" xfId="1852" xr:uid="{00000000-0005-0000-0000-00003F070000}"/>
    <cellStyle name="T_Bang so sanh Vat tu gia phong va doi- chot so cuoi cung_Bieu khai toan Benh vien MAT 14-6-2014" xfId="1853" xr:uid="{00000000-0005-0000-0000-000040070000}"/>
    <cellStyle name="T_Bang so sanh Vat tu gia phong va doi- chot so cuoi cung_Tong Kinh Phi WB 03 tuyen Cong 20-9-2014" xfId="1854" xr:uid="{00000000-0005-0000-0000-000041070000}"/>
    <cellStyle name="T_Bang_giai_trinh_khoi_luong_phat_sinh_Duong_Ha_sua_lai_" xfId="1855" xr:uid="{00000000-0005-0000-0000-000042070000}"/>
    <cellStyle name="T_Bao cao cho Kiem toan cac khoan no phai thu, phai tra (Tu nam 2001 den nam 2005)" xfId="1856" xr:uid="{00000000-0005-0000-0000-000043070000}"/>
    <cellStyle name="T_Bao cao cho Kiem toan cac khoan no phai thu, phai tra (Tu nam 2001 den nam 2005) 2" xfId="1857" xr:uid="{00000000-0005-0000-0000-000044070000}"/>
    <cellStyle name="T_Bao cao cho Kiem toan cac khoan no phai thu, phai tra (Tu nam 2001 den nam 2005)_Bang TH khai toan Ban CHQS Trực Ninh (In trình 14-8)" xfId="1858" xr:uid="{00000000-0005-0000-0000-000045070000}"/>
    <cellStyle name="T_Bao cao cho Kiem toan cac khoan no phai thu, phai tra (Tu nam 2001 den nam 2005)_PL TTr" xfId="1859" xr:uid="{00000000-0005-0000-0000-000046070000}"/>
    <cellStyle name="T_Bao cao cho Kiem toan cac khoan no phai thu, phai tra (Tu nam 2001 den nam 2005)_Tổng mức Giao Thủy 12-7-2015" xfId="1860" xr:uid="{00000000-0005-0000-0000-000047070000}"/>
    <cellStyle name="T_Bao cao kttb milk yomilkYAO-mien bac" xfId="1861" xr:uid="{00000000-0005-0000-0000-000048070000}"/>
    <cellStyle name="T_Bao cao nhanh nam 2006" xfId="1862" xr:uid="{00000000-0005-0000-0000-000049070000}"/>
    <cellStyle name="T_Bao cao nhanh nam 2006 2" xfId="1863" xr:uid="{00000000-0005-0000-0000-00004A070000}"/>
    <cellStyle name="T_Bao cao nhanh nam 2006_Bang TH khai toan Ban CHQS Trực Ninh (In trình 14-8)" xfId="1864" xr:uid="{00000000-0005-0000-0000-00004B070000}"/>
    <cellStyle name="T_Bao cao nhanh nam 2006_PL TTr" xfId="1865" xr:uid="{00000000-0005-0000-0000-00004C070000}"/>
    <cellStyle name="T_Bao cao nhanh nam 2006_Tổng mức Giao Thủy 12-7-2015" xfId="1866" xr:uid="{00000000-0005-0000-0000-00004D070000}"/>
    <cellStyle name="T_Bao cao tong hop" xfId="1867" xr:uid="{00000000-0005-0000-0000-00004E070000}"/>
    <cellStyle name="T_Bao cao tong hop1" xfId="1868" xr:uid="{00000000-0005-0000-0000-00004F070000}"/>
    <cellStyle name="T_Bao gia Bang ve sinh" xfId="1869" xr:uid="{00000000-0005-0000-0000-000050070000}"/>
    <cellStyle name="T_bc_km_ngay" xfId="1870" xr:uid="{00000000-0005-0000-0000-000051070000}"/>
    <cellStyle name="T_Be nuoc ngam" xfId="1871" xr:uid="{00000000-0005-0000-0000-000052070000}"/>
    <cellStyle name="T_Be nuoc+ Gieng van" xfId="1872" xr:uid="{00000000-0005-0000-0000-000053070000}"/>
    <cellStyle name="T_Bia + TM + TDT TV123" xfId="1875" xr:uid="{00000000-0005-0000-0000-000056070000}"/>
    <cellStyle name="T_Bia + Thuyet minh PA2 đđ" xfId="1873" xr:uid="{00000000-0005-0000-0000-000054070000}"/>
    <cellStyle name="T_Bia + Thuyet minh PA2 đđ_Bia-TM  6-4" xfId="1874" xr:uid="{00000000-0005-0000-0000-000055070000}"/>
    <cellStyle name="T_Bia-TM  6-4" xfId="1876" xr:uid="{00000000-0005-0000-0000-000057070000}"/>
    <cellStyle name="T_Bia-TM Tram che bien tap trung" xfId="1877" xr:uid="{00000000-0005-0000-0000-000058070000}"/>
    <cellStyle name="T_Bieu khai toan Tru So Tinh uy 11-6-2014" xfId="1878" xr:uid="{00000000-0005-0000-0000-000059070000}"/>
    <cellStyle name="T_BO SUNG L3" xfId="1879" xr:uid="{00000000-0005-0000-0000-00005A070000}"/>
    <cellStyle name="T_Book1" xfId="1880" xr:uid="{00000000-0005-0000-0000-00005B070000}"/>
    <cellStyle name="T_Book1_(TIEN LUONG)" xfId="1881" xr:uid="{00000000-0005-0000-0000-00005C070000}"/>
    <cellStyle name="T_Book1_1" xfId="1882" xr:uid="{00000000-0005-0000-0000-00005D070000}"/>
    <cellStyle name="T_Book1_1_Bieu khai toan Benh vien MAT 14-6-2014" xfId="1883" xr:uid="{00000000-0005-0000-0000-00005E070000}"/>
    <cellStyle name="T_Book1_1_Book1" xfId="1884" xr:uid="{00000000-0005-0000-0000-00005F070000}"/>
    <cellStyle name="T_Book1_1_Book1_PL . GUI BỘ 19-8" xfId="1885" xr:uid="{00000000-0005-0000-0000-000060070000}"/>
    <cellStyle name="T_Book1_1_Book1_PL TTr" xfId="1886" xr:uid="{00000000-0005-0000-0000-000061070000}"/>
    <cellStyle name="T_Book1_1_Copy of ho so thanh toan dot 3(26-8-2012)" xfId="1887" xr:uid="{00000000-0005-0000-0000-000062070000}"/>
    <cellStyle name="T_Book1_1_DADTCauYeu_(1)" xfId="1888" xr:uid="{00000000-0005-0000-0000-000063070000}"/>
    <cellStyle name="T_Book1_1_DN5" xfId="1889" xr:uid="{00000000-0005-0000-0000-000064070000}"/>
    <cellStyle name="T_Book1_1_DN8" xfId="1890" xr:uid="{00000000-0005-0000-0000-000065070000}"/>
    <cellStyle name="T_Book1_1_In 1108'" xfId="1891" xr:uid="{00000000-0005-0000-0000-000066070000}"/>
    <cellStyle name="T_Book1_1_Mang dien thoai noi bo" xfId="1892" xr:uid="{00000000-0005-0000-0000-000067070000}"/>
    <cellStyle name="T_Book1_1_PL . GUI BỘ 19-8" xfId="1893" xr:uid="{00000000-0005-0000-0000-000068070000}"/>
    <cellStyle name="T_Book1_1_PL TTr" xfId="1894" xr:uid="{00000000-0005-0000-0000-000069070000}"/>
    <cellStyle name="T_Book1_1_TBI GIAO THUY MOI NHAT" xfId="1895" xr:uid="{00000000-0005-0000-0000-00006A070000}"/>
    <cellStyle name="T_Book1_1_Tong Kinh Phi WB 03 tuyen Cong 20-9-2014" xfId="1896" xr:uid="{00000000-0005-0000-0000-00006B070000}"/>
    <cellStyle name="T_Book1_1_Xay dung trung tam ung buou" xfId="1897" xr:uid="{00000000-0005-0000-0000-00006C070000}"/>
    <cellStyle name="T_Book1_2" xfId="1898" xr:uid="{00000000-0005-0000-0000-00006D070000}"/>
    <cellStyle name="T_Book1_2_Book1" xfId="1899" xr:uid="{00000000-0005-0000-0000-00006E070000}"/>
    <cellStyle name="T_Book1_2_Copy of ho so thanh toan dot 3(26-8-2012)" xfId="1900" xr:uid="{00000000-0005-0000-0000-00006F070000}"/>
    <cellStyle name="T_Book1_2_DN5" xfId="1901" xr:uid="{00000000-0005-0000-0000-000070070000}"/>
    <cellStyle name="T_Book1_2_DN8" xfId="1902" xr:uid="{00000000-0005-0000-0000-000071070000}"/>
    <cellStyle name="T_Book1_2_Mang dien thoai noi bo" xfId="1903" xr:uid="{00000000-0005-0000-0000-000072070000}"/>
    <cellStyle name="T_Book1_2_PL . GUI BỘ 19-8" xfId="1904" xr:uid="{00000000-0005-0000-0000-000073070000}"/>
    <cellStyle name="T_Book1_2_PL TTr" xfId="1905" xr:uid="{00000000-0005-0000-0000-000074070000}"/>
    <cellStyle name="T_Book1_2_Xay dung trung tam ung buou" xfId="1906" xr:uid="{00000000-0005-0000-0000-000075070000}"/>
    <cellStyle name="T_Book1_3" xfId="1907" xr:uid="{00000000-0005-0000-0000-000076070000}"/>
    <cellStyle name="T_Book1_4" xfId="1908" xr:uid="{00000000-0005-0000-0000-000077070000}"/>
    <cellStyle name="T_Book1_Bieu khai toan Benh vien MAT 14-6-2014" xfId="1909" xr:uid="{00000000-0005-0000-0000-000078070000}"/>
    <cellStyle name="T_Book1_Bieu khai toan QS 10-10-2014" xfId="1910" xr:uid="{00000000-0005-0000-0000-000079070000}"/>
    <cellStyle name="T_Book1_Book1" xfId="1911" xr:uid="{00000000-0005-0000-0000-00007A070000}"/>
    <cellStyle name="T_Book1_Book1_Book1" xfId="1912" xr:uid="{00000000-0005-0000-0000-00007B070000}"/>
    <cellStyle name="T_Book1_Book3" xfId="1913" xr:uid="{00000000-0005-0000-0000-00007C070000}"/>
    <cellStyle name="T_Book1_Copy of ho so thanh toan dot 3(26-8-2012)" xfId="1914" xr:uid="{00000000-0005-0000-0000-00007D070000}"/>
    <cellStyle name="T_Book1_Crown - BOQ" xfId="1915" xr:uid="{00000000-0005-0000-0000-00007E070000}"/>
    <cellStyle name="T_Book1_Crown - BOQ_Bieu khai toan Benh vien MAT 14-6-2014" xfId="1916" xr:uid="{00000000-0005-0000-0000-00007F070000}"/>
    <cellStyle name="T_Book1_Crown - BOQ_Tong Kinh Phi WB 03 tuyen Cong 20-9-2014" xfId="1917" xr:uid="{00000000-0005-0000-0000-000080070000}"/>
    <cellStyle name="T_Book1_DADTCauYeu_(1)" xfId="1918" xr:uid="{00000000-0005-0000-0000-000081070000}"/>
    <cellStyle name="T_Book1_DN5" xfId="1919" xr:uid="{00000000-0005-0000-0000-000082070000}"/>
    <cellStyle name="T_Book1_DN8" xfId="1920" xr:uid="{00000000-0005-0000-0000-000083070000}"/>
    <cellStyle name="T_Book1_DT§Z110 QuePhongTKKTSuaTung" xfId="1921" xr:uid="{00000000-0005-0000-0000-000084070000}"/>
    <cellStyle name="T_Book1_DT§Z110 QuePhongTKKTSuaTung_1" xfId="1922" xr:uid="{00000000-0005-0000-0000-000085070000}"/>
    <cellStyle name="T_Book1_He thong nuoc sach N 102" xfId="1923" xr:uid="{00000000-0005-0000-0000-000086070000}"/>
    <cellStyle name="T_Book1_He thong nuoc sach N 107" xfId="1924" xr:uid="{00000000-0005-0000-0000-000087070000}"/>
    <cellStyle name="T_Book1_In 1108'" xfId="1925" xr:uid="{00000000-0005-0000-0000-000088070000}"/>
    <cellStyle name="T_Book1_Mang dien thoai noi bo" xfId="1926" xr:uid="{00000000-0005-0000-0000-000089070000}"/>
    <cellStyle name="T_Book1_QT gia = H.D, k.lg = TT_BC-CC_Z113_13_27.10.07_Tuyen" xfId="1927" xr:uid="{00000000-0005-0000-0000-00008A070000}"/>
    <cellStyle name="T_Book1_QT_HT DCT_Z113-13_30-10-2007_Tuyen" xfId="1928" xr:uid="{00000000-0005-0000-0000-00008B070000}"/>
    <cellStyle name="T_Book1_TBI GIAO THUY MOI NHAT" xfId="1929" xr:uid="{00000000-0005-0000-0000-00008C070000}"/>
    <cellStyle name="T_Book1_Tong Kinh Phi WB 03 tuyen Cong 20-9-2014" xfId="1931" xr:uid="{00000000-0005-0000-0000-00008E070000}"/>
    <cellStyle name="T_Book1_Thuyetminh du toan dot 1 oda15-giaidoan3" xfId="1930" xr:uid="{00000000-0005-0000-0000-00008D070000}"/>
    <cellStyle name="T_Book1_Xay dung du toan" xfId="1932" xr:uid="{00000000-0005-0000-0000-00008F070000}"/>
    <cellStyle name="T_Book1_Xay dung trung tam ung buou" xfId="1933" xr:uid="{00000000-0005-0000-0000-000090070000}"/>
    <cellStyle name="T_Book3" xfId="1934" xr:uid="{00000000-0005-0000-0000-000091070000}"/>
    <cellStyle name="T_Book4" xfId="1935" xr:uid="{00000000-0005-0000-0000-000092070000}"/>
    <cellStyle name="T_Book5" xfId="1936" xr:uid="{00000000-0005-0000-0000-000093070000}"/>
    <cellStyle name="T_Book6" xfId="1937" xr:uid="{00000000-0005-0000-0000-000094070000}"/>
    <cellStyle name="T_BOQ_tdia__cset_final__Cuong_dich_" xfId="1938" xr:uid="{00000000-0005-0000-0000-000095070000}"/>
    <cellStyle name="T_bv  105" xfId="1939" xr:uid="{00000000-0005-0000-0000-000096070000}"/>
    <cellStyle name="T_Cac bao cao TB  Milk-Yomilk-co Ke- CK 1-Vinh Thang" xfId="1940" xr:uid="{00000000-0005-0000-0000-000097070000}"/>
    <cellStyle name="T_Cap nuoc mang ngoai" xfId="1941" xr:uid="{00000000-0005-0000-0000-000098070000}"/>
    <cellStyle name="T_Cap nuoc mang ngoai 2" xfId="1942" xr:uid="{00000000-0005-0000-0000-000099070000}"/>
    <cellStyle name="T_Cap nuoc mang ngoai_PL KEM THEO TT 3927" xfId="1944" xr:uid="{00000000-0005-0000-0000-00009B070000}"/>
    <cellStyle name="T_Cap nuoc mang ngoai_Phu luc " xfId="1943" xr:uid="{00000000-0005-0000-0000-00009A070000}"/>
    <cellStyle name="T_Cau1520+237" xfId="1945" xr:uid="{00000000-0005-0000-0000-00009C070000}"/>
    <cellStyle name="T_Cau1539+955-Thuong 29-11" xfId="1946" xr:uid="{00000000-0005-0000-0000-00009D070000}"/>
    <cellStyle name="T_Cau43+041(Ham1Cong)xong" xfId="1947" xr:uid="{00000000-0005-0000-0000-00009E070000}"/>
    <cellStyle name="T_CauvuotCoThanhKm44+501.94(m)" xfId="1948" xr:uid="{00000000-0005-0000-0000-00009F070000}"/>
    <cellStyle name="T_CDKT" xfId="1949" xr:uid="{00000000-0005-0000-0000-0000A0070000}"/>
    <cellStyle name="T_Crown - BOQ" xfId="1955" xr:uid="{00000000-0005-0000-0000-0000A6070000}"/>
    <cellStyle name="T_Crown - BOQ_Bieu khai toan Benh vien MAT 14-6-2014" xfId="1956" xr:uid="{00000000-0005-0000-0000-0000A7070000}"/>
    <cellStyle name="T_Crown - BOQ_Bieu khai toan QS 10-10-2014" xfId="1957" xr:uid="{00000000-0005-0000-0000-0000A8070000}"/>
    <cellStyle name="T_Crown - BOQ_Tong Kinh Phi WB 03 tuyen Cong 20-9-2014" xfId="1958" xr:uid="{00000000-0005-0000-0000-0000A9070000}"/>
    <cellStyle name="T_CTY TNHH TM THANG LONG VANG" xfId="1959" xr:uid="{00000000-0005-0000-0000-0000AA070000}"/>
    <cellStyle name="T_cham diem Milk chu ky2-ANH MINH" xfId="1950" xr:uid="{00000000-0005-0000-0000-0000A1070000}"/>
    <cellStyle name="T_cham trung bay ck 1 m.Bac milk co ke 2" xfId="1951" xr:uid="{00000000-0005-0000-0000-0000A2070000}"/>
    <cellStyle name="T_cham trung bay yao smart milk ck 2 mien Bac" xfId="1952" xr:uid="{00000000-0005-0000-0000-0000A3070000}"/>
    <cellStyle name="T_Chiet tinh Duong + Cong" xfId="1953" xr:uid="{00000000-0005-0000-0000-0000A4070000}"/>
    <cellStyle name="T_Chieusang-thamtra" xfId="1954" xr:uid="{00000000-0005-0000-0000-0000A5070000}"/>
    <cellStyle name="T_danh sach chua nop bcao trung bay sua chua  tinh den 1-3-06" xfId="1960" xr:uid="{00000000-0005-0000-0000-0000AB070000}"/>
    <cellStyle name="T_Danh sach KH TB MilkYomilk Yao  Smart chu ky 2-Vinh Thang" xfId="1961" xr:uid="{00000000-0005-0000-0000-0000AC070000}"/>
    <cellStyle name="T_Danh sach KH trung bay MilkYomilk co ke chu ky 2-Vinh Thang" xfId="1962" xr:uid="{00000000-0005-0000-0000-0000AD070000}"/>
    <cellStyle name="T_DG Cat Ne_XB1" xfId="1963" xr:uid="{00000000-0005-0000-0000-0000AE070000}"/>
    <cellStyle name="T_DHKK" xfId="1964" xr:uid="{00000000-0005-0000-0000-0000AF070000}"/>
    <cellStyle name="T_dien giai kl dot 5(20-12)" xfId="1965" xr:uid="{00000000-0005-0000-0000-0000B0070000}"/>
    <cellStyle name="T_dien giai kl thanh toan lan 4" xfId="1966" xr:uid="{00000000-0005-0000-0000-0000B1070000}"/>
    <cellStyle name="T_dien kt lai" xfId="1967" xr:uid="{00000000-0005-0000-0000-0000B2070000}"/>
    <cellStyle name="T_Dien mang ngoai - tram bien ap" xfId="1968" xr:uid="{00000000-0005-0000-0000-0000B3070000}"/>
    <cellStyle name="T_DSACH MILK YO MILK CK 2 M.BAC" xfId="1969" xr:uid="{00000000-0005-0000-0000-0000B4070000}"/>
    <cellStyle name="T_DSKH Tbay Milk , Yomilk CK 2 Vu Thi Hanh" xfId="1970" xr:uid="{00000000-0005-0000-0000-0000B5070000}"/>
    <cellStyle name="T_DT Khaosat DH (bo sung CSHK)." xfId="1971" xr:uid="{00000000-0005-0000-0000-0000B6070000}"/>
    <cellStyle name="T_DT§Z110 QuePhongPA2TK" xfId="1972" xr:uid="{00000000-0005-0000-0000-0000B7070000}"/>
    <cellStyle name="T_DT§Z110 QuePhongPA2TKcuoi" xfId="1973" xr:uid="{00000000-0005-0000-0000-0000B8070000}"/>
    <cellStyle name="T_DT§Z110 QuePhongTKKTSuaTung" xfId="1974" xr:uid="{00000000-0005-0000-0000-0000B9070000}"/>
    <cellStyle name="T_DT§Z110VinhYen 15-11-04" xfId="1975" xr:uid="{00000000-0005-0000-0000-0000BA070000}"/>
    <cellStyle name="T_Dutoan mua sam-dien" xfId="1976" xr:uid="{00000000-0005-0000-0000-0000BB070000}"/>
    <cellStyle name="T_dutoan-dien" xfId="1977" xr:uid="{00000000-0005-0000-0000-0000BC070000}"/>
    <cellStyle name="T_DUTOANDUONG" xfId="1978" xr:uid="{00000000-0005-0000-0000-0000BD070000}"/>
    <cellStyle name="T_DZ 110 PhoNoi" xfId="1979" xr:uid="{00000000-0005-0000-0000-0000BE070000}"/>
    <cellStyle name="T_DZ 110 UB-PL 1-2-05" xfId="1980" xr:uid="{00000000-0005-0000-0000-0000BF070000}"/>
    <cellStyle name="T_DZ 110 UB-PL 12-11-04" xfId="1981" xr:uid="{00000000-0005-0000-0000-0000C0070000}"/>
    <cellStyle name="T_DZ22kV DucXuan" xfId="1982" xr:uid="{00000000-0005-0000-0000-0000C1070000}"/>
    <cellStyle name="T_form ton kho CK 2 tuan 8" xfId="1983" xr:uid="{00000000-0005-0000-0000-0000C2070000}"/>
    <cellStyle name="T_gia thau ct207" xfId="1984" xr:uid="{00000000-0005-0000-0000-0000C3070000}"/>
    <cellStyle name="T_Gia thau Tinh lo 88 Ha Tay" xfId="1985" xr:uid="{00000000-0005-0000-0000-0000C4070000}"/>
    <cellStyle name="T_Hang muc TBA Trau Quy 8 bo gia may - Tien Luong" xfId="1986" xr:uid="{00000000-0005-0000-0000-0000C5070000}"/>
    <cellStyle name="T_He thong nuoc sach N 102" xfId="1987" xr:uid="{00000000-0005-0000-0000-0000C6070000}"/>
    <cellStyle name="T_He thong nuoc sach N 107" xfId="1988" xr:uid="{00000000-0005-0000-0000-0000C7070000}"/>
    <cellStyle name="T_ho so thanh lý BV 103" xfId="1989" xr:uid="{00000000-0005-0000-0000-0000C8070000}"/>
    <cellStyle name="T_In 1108'" xfId="1990" xr:uid="{00000000-0005-0000-0000-0000C9070000}"/>
    <cellStyle name="T_K 03 gui Tham dinh 15-3-2015 sua lan cuoi" xfId="1991" xr:uid="{00000000-0005-0000-0000-0000CA070000}"/>
    <cellStyle name="T_K HTHANG 7&amp;8 105" xfId="1992" xr:uid="{00000000-0005-0000-0000-0000CB070000}"/>
    <cellStyle name="T_K l.Duong" xfId="1993" xr:uid="{00000000-0005-0000-0000-0000CC070000}"/>
    <cellStyle name="T_Ke chung tu" xfId="1994" xr:uid="{00000000-0005-0000-0000-0000CD070000}"/>
    <cellStyle name="T_Ket toan TBA DH3&amp;4" xfId="1995" xr:uid="{00000000-0005-0000-0000-0000CE070000}"/>
    <cellStyle name="T_KL cat tan dung" xfId="2001" xr:uid="{00000000-0005-0000-0000-0000D4070000}"/>
    <cellStyle name="T_KL phan KC nha bep" xfId="2002" xr:uid="{00000000-0005-0000-0000-0000D5070000}"/>
    <cellStyle name="T_KL39-40s" xfId="2003" xr:uid="{00000000-0005-0000-0000-0000D6070000}"/>
    <cellStyle name="T_Khao satD1" xfId="1996" xr:uid="{00000000-0005-0000-0000-0000CF070000}"/>
    <cellStyle name="T_Khu c sua chua va b ve binh" xfId="1997" xr:uid="{00000000-0005-0000-0000-0000D0070000}"/>
    <cellStyle name="T_Khu khac" xfId="1998" xr:uid="{00000000-0005-0000-0000-0000D1070000}"/>
    <cellStyle name="T_Khu lu bo" xfId="1999" xr:uid="{00000000-0005-0000-0000-0000D2070000}"/>
    <cellStyle name="T_Khu tieu doan 2" xfId="2000" xr:uid="{00000000-0005-0000-0000-0000D3070000}"/>
    <cellStyle name="T_LuuNgay18-10-2007phan tich kinh te(02-07-2006)moi" xfId="2004" xr:uid="{00000000-0005-0000-0000-0000D7070000}"/>
    <cellStyle name="T_Mang dien thoai noi bo" xfId="2005" xr:uid="{00000000-0005-0000-0000-0000D8070000}"/>
    <cellStyle name="T_moi" xfId="2006" xr:uid="{00000000-0005-0000-0000-0000D9070000}"/>
    <cellStyle name="T_Ninh binh Flyover (1)" xfId="2011" xr:uid="{00000000-0005-0000-0000-0000DE070000}"/>
    <cellStyle name="T_NPP Khanh Vinh Thai Nguyen - BC KTTB_CTrinh_TB__20_loc__Milk_Yomilk_CK1" xfId="2012" xr:uid="{00000000-0005-0000-0000-0000DF070000}"/>
    <cellStyle name="T_Ngoai nha" xfId="2007" xr:uid="{00000000-0005-0000-0000-0000DA070000}"/>
    <cellStyle name="T_Nha 2 giuong" xfId="2008" xr:uid="{00000000-0005-0000-0000-0000DB070000}"/>
    <cellStyle name="T_nha huan luyen KT" xfId="2009" xr:uid="{00000000-0005-0000-0000-0000DC070000}"/>
    <cellStyle name="T_Nha xu ly axit phe thai 103" xfId="2010" xr:uid="{00000000-0005-0000-0000-0000DD070000}"/>
    <cellStyle name="T_Opensoure" xfId="2013" xr:uid="{00000000-0005-0000-0000-0000E0070000}"/>
    <cellStyle name="T_Opensoure 2" xfId="2014" xr:uid="{00000000-0005-0000-0000-0000E1070000}"/>
    <cellStyle name="T_Opensoure_1.5. cong + tuong rao 28-12" xfId="2015" xr:uid="{00000000-0005-0000-0000-0000E2070000}"/>
    <cellStyle name="T_Opensoure_1.Tong du toan  788fdgvzsd" xfId="2016" xr:uid="{00000000-0005-0000-0000-0000E3070000}"/>
    <cellStyle name="T_Opensoure_Bang TH khai toan Ban CHQS Trực Ninh (In trình 14-8)" xfId="2017" xr:uid="{00000000-0005-0000-0000-0000E4070000}"/>
    <cellStyle name="T_Opensoure_Bia-TM  6-4" xfId="2018" xr:uid="{00000000-0005-0000-0000-0000E5070000}"/>
    <cellStyle name="T_Opensoure_K 03 gui Tham dinh 15-3-2015 sua lan cuoi" xfId="2019" xr:uid="{00000000-0005-0000-0000-0000E6070000}"/>
    <cellStyle name="T_Opensoure_nha huan luyen KT" xfId="2020" xr:uid="{00000000-0005-0000-0000-0000E7070000}"/>
    <cellStyle name="T_Opensoure_PL TTr" xfId="2021" xr:uid="{00000000-0005-0000-0000-0000E8070000}"/>
    <cellStyle name="T_Opensoure_Tổng mức Giao Thủy 12-7-2015" xfId="2022" xr:uid="{00000000-0005-0000-0000-0000E9070000}"/>
    <cellStyle name="T_P6.1" xfId="2023" xr:uid="{00000000-0005-0000-0000-0000EA070000}"/>
    <cellStyle name="T_PL . GUI BỘ 19-8" xfId="2026" xr:uid="{00000000-0005-0000-0000-0000ED070000}"/>
    <cellStyle name="T_PL KEM THEO TT 3927" xfId="2027" xr:uid="{00000000-0005-0000-0000-0000EE070000}"/>
    <cellStyle name="T_PL TTr" xfId="2028" xr:uid="{00000000-0005-0000-0000-0000EF070000}"/>
    <cellStyle name="T_Phu luc " xfId="2024" xr:uid="{00000000-0005-0000-0000-0000EB070000}"/>
    <cellStyle name="T_Phu luc hop dong" xfId="2025" xr:uid="{00000000-0005-0000-0000-0000EC070000}"/>
    <cellStyle name="T_QT Di chuyen tuyen cap TBA Trung Hoa 5" xfId="2029" xr:uid="{00000000-0005-0000-0000-0000F0070000}"/>
    <cellStyle name="T_QT_HT DCT_Z113-13_25-10-2007_Tuyen" xfId="2030" xr:uid="{00000000-0005-0000-0000-0000F1070000}"/>
    <cellStyle name="T_QT_HT DCT_Z113-13_30-10-2007_Tuyen" xfId="2031" xr:uid="{00000000-0005-0000-0000-0000F2070000}"/>
    <cellStyle name="T_Quang Ninh-THKTs" xfId="2032" xr:uid="{00000000-0005-0000-0000-0000F3070000}"/>
    <cellStyle name="T_San BT" xfId="2033" xr:uid="{00000000-0005-0000-0000-0000F4070000}"/>
    <cellStyle name="T_San duong" xfId="2034" xr:uid="{00000000-0005-0000-0000-0000F5070000}"/>
    <cellStyle name="T_San duong cac khu khac" xfId="2035" xr:uid="{00000000-0005-0000-0000-0000F6070000}"/>
    <cellStyle name="T_San duong Khu c sua chua b ve binh" xfId="2036" xr:uid="{00000000-0005-0000-0000-0000F7070000}"/>
    <cellStyle name="T_San duong Khu lu bo" xfId="2037" xr:uid="{00000000-0005-0000-0000-0000F8070000}"/>
    <cellStyle name="T_San duong tieu doan 1" xfId="2038" xr:uid="{00000000-0005-0000-0000-0000F9070000}"/>
    <cellStyle name="T_San duong tieu doan 2" xfId="2039" xr:uid="{00000000-0005-0000-0000-0000FA070000}"/>
    <cellStyle name="T_San nen" xfId="2040" xr:uid="{00000000-0005-0000-0000-0000FB070000}"/>
    <cellStyle name="T_San vuon ngoai nha truong TCQY(25-2-15)" xfId="2041" xr:uid="{00000000-0005-0000-0000-0000FC070000}"/>
    <cellStyle name="T_Sheet1" xfId="2042" xr:uid="{00000000-0005-0000-0000-0000FD070000}"/>
    <cellStyle name="T_sua chua cham trung bay  mien Bac" xfId="2043" xr:uid="{00000000-0005-0000-0000-0000FE070000}"/>
    <cellStyle name="T_TBI GIAO THUY MOI NHAT" xfId="2044" xr:uid="{00000000-0005-0000-0000-0000FF070000}"/>
    <cellStyle name="T_TDTXMCampha-NMC-thietbi" xfId="2045" xr:uid="{00000000-0005-0000-0000-000000080000}"/>
    <cellStyle name="T_Tien luong -Cong ty Dau tu-xay dung HN" xfId="2054" xr:uid="{00000000-0005-0000-0000-000009080000}"/>
    <cellStyle name="T_tien2004" xfId="2055" xr:uid="{00000000-0005-0000-0000-00000A080000}"/>
    <cellStyle name="T_TK  lanhto-oplat" xfId="2056" xr:uid="{00000000-0005-0000-0000-00000B080000}"/>
    <cellStyle name="T_TK  lanhto-oplat_Bia + TM + TDT 13-3" xfId="2057" xr:uid="{00000000-0005-0000-0000-00000C080000}"/>
    <cellStyle name="T_TK  lanhto-oplat_Bieu khai toan Benh vien MAT 14-6-2014" xfId="2058" xr:uid="{00000000-0005-0000-0000-00000D080000}"/>
    <cellStyle name="T_TK  lanhto-oplat_Bieu khai toan QS 10-10-2014" xfId="2059" xr:uid="{00000000-0005-0000-0000-00000E080000}"/>
    <cellStyle name="T_TK  lanhto-oplat_Tong Kinh Phi WB 03 tuyen Cong 20-9-2014" xfId="2060" xr:uid="{00000000-0005-0000-0000-00000F080000}"/>
    <cellStyle name="T_TMDT QK3 pan1 7-3" xfId="2061" xr:uid="{00000000-0005-0000-0000-000010080000}"/>
    <cellStyle name="T_Tong du toan  788 gui TD" xfId="2062" xr:uid="{00000000-0005-0000-0000-000011080000}"/>
    <cellStyle name="T_TONG HOP CAC  HOP DONG VAT TU - THUY T01-2010" xfId="2063" xr:uid="{00000000-0005-0000-0000-000012080000}"/>
    <cellStyle name="T_TONG HOP CHUNG TU BV110 GD2" xfId="2064" xr:uid="{00000000-0005-0000-0000-000013080000}"/>
    <cellStyle name="T_tong hop KINH PHI" xfId="2065" xr:uid="{00000000-0005-0000-0000-000014080000}"/>
    <cellStyle name="T_TONG HOP KINH PHI DOAN H22 HA LONG" xfId="2066" xr:uid="{00000000-0005-0000-0000-000015080000}"/>
    <cellStyle name="T_Tong hop sua lai 19-5-14" xfId="2067" xr:uid="{00000000-0005-0000-0000-000016080000}"/>
    <cellStyle name="T_tonghop" xfId="2068" xr:uid="{00000000-0005-0000-0000-000017080000}"/>
    <cellStyle name="T_TT-Artifort" xfId="2075" xr:uid="{00000000-0005-0000-0000-00001E080000}"/>
    <cellStyle name="T_TTBacKan" xfId="2076" xr:uid="{00000000-0005-0000-0000-00001F080000}"/>
    <cellStyle name="T_TT-Mau" xfId="2077" xr:uid="{00000000-0005-0000-0000-000020080000}"/>
    <cellStyle name="T_TT-Mau_Bia-TM  6-4" xfId="2078" xr:uid="{00000000-0005-0000-0000-000021080000}"/>
    <cellStyle name="T_thanh toan dot 5" xfId="2046" xr:uid="{00000000-0005-0000-0000-000001080000}"/>
    <cellStyle name="T_THEO DOI HOAN HUNG TU BV110" xfId="2047" xr:uid="{00000000-0005-0000-0000-000002080000}"/>
    <cellStyle name="T_THKL" xfId="2048" xr:uid="{00000000-0005-0000-0000-000003080000}"/>
    <cellStyle name="T_THKL_Book1" xfId="2049" xr:uid="{00000000-0005-0000-0000-000004080000}"/>
    <cellStyle name="T_Thoat nuoc mang ngoai" xfId="2050" xr:uid="{00000000-0005-0000-0000-000005080000}"/>
    <cellStyle name="T_Thong ke" xfId="2051" xr:uid="{00000000-0005-0000-0000-000006080000}"/>
    <cellStyle name="T_Thu hoi Qui 4 nam 2005" xfId="2052" xr:uid="{00000000-0005-0000-0000-000007080000}"/>
    <cellStyle name="T_Thuyetminh du toan dot 1 oda15-giaidoan3" xfId="2053" xr:uid="{00000000-0005-0000-0000-000008080000}"/>
    <cellStyle name="T_TRam BA - TT03" xfId="2069" xr:uid="{00000000-0005-0000-0000-000018080000}"/>
    <cellStyle name="T_TRam BA Xuan La" xfId="2070" xr:uid="{00000000-0005-0000-0000-000019080000}"/>
    <cellStyle name="T_Tram bom" xfId="2071" xr:uid="{00000000-0005-0000-0000-00001A080000}"/>
    <cellStyle name="T_TRIET  NHAN CONG NhaWC - Tieu doan 3" xfId="2072" xr:uid="{00000000-0005-0000-0000-00001B080000}"/>
    <cellStyle name="T_TriettinhThepMa" xfId="2073" xr:uid="{00000000-0005-0000-0000-00001C080000}"/>
    <cellStyle name="T_Trung 1" xfId="2074" xr:uid="{00000000-0005-0000-0000-00001D080000}"/>
    <cellStyle name="T_Xay dung du toan" xfId="2079" xr:uid="{00000000-0005-0000-0000-000022080000}"/>
    <cellStyle name="T_Xay dung trung tam ung buou" xfId="2080" xr:uid="{00000000-0005-0000-0000-000023080000}"/>
    <cellStyle name="tde" xfId="2081" xr:uid="{00000000-0005-0000-0000-000024080000}"/>
    <cellStyle name="Text Indent A" xfId="2082" xr:uid="{00000000-0005-0000-0000-000025080000}"/>
    <cellStyle name="Text Indent B" xfId="2083" xr:uid="{00000000-0005-0000-0000-000026080000}"/>
    <cellStyle name="Text Indent C" xfId="2084" xr:uid="{00000000-0005-0000-0000-000027080000}"/>
    <cellStyle name="tit1" xfId="2096" xr:uid="{00000000-0005-0000-0000-000033080000}"/>
    <cellStyle name="tit2" xfId="2097" xr:uid="{00000000-0005-0000-0000-000034080000}"/>
    <cellStyle name="tit3" xfId="2098" xr:uid="{00000000-0005-0000-0000-000035080000}"/>
    <cellStyle name="tit4" xfId="2099" xr:uid="{00000000-0005-0000-0000-000036080000}"/>
    <cellStyle name="Title 2" xfId="2100" xr:uid="{00000000-0005-0000-0000-000037080000}"/>
    <cellStyle name="Title 3" xfId="2101" xr:uid="{00000000-0005-0000-0000-000038080000}"/>
    <cellStyle name="Title1" xfId="2102" xr:uid="{00000000-0005-0000-0000-000039080000}"/>
    <cellStyle name="Title2" xfId="2103" xr:uid="{00000000-0005-0000-0000-00003A080000}"/>
    <cellStyle name="Title3" xfId="2104" xr:uid="{00000000-0005-0000-0000-00003B080000}"/>
    <cellStyle name="Tongcong" xfId="2106" xr:uid="{00000000-0005-0000-0000-00003D080000}"/>
    <cellStyle name="Total 2" xfId="2107" xr:uid="{00000000-0005-0000-0000-00003E080000}"/>
    <cellStyle name="Total 2 2" xfId="2108" xr:uid="{00000000-0005-0000-0000-00003F080000}"/>
    <cellStyle name="Total 3" xfId="2109" xr:uid="{00000000-0005-0000-0000-000040080000}"/>
    <cellStyle name="Tổng" xfId="2105" xr:uid="{00000000-0005-0000-0000-00003C080000}"/>
    <cellStyle name="th" xfId="2085" xr:uid="{00000000-0005-0000-0000-000028080000}"/>
    <cellStyle name="th 2" xfId="2086" xr:uid="{00000000-0005-0000-0000-000029080000}"/>
    <cellStyle name="th_PL . GUI BỘ 19-8" xfId="2087" xr:uid="{00000000-0005-0000-0000-00002A080000}"/>
    <cellStyle name="Thanh" xfId="2088" xr:uid="{00000000-0005-0000-0000-00002B080000}"/>
    <cellStyle name="þ_x001d_ð¤_x000c_¯þ_x0014__x000d_¨þU_x0001_À_x0004_ _x0015__x000f__x0001__x0001_" xfId="2089" xr:uid="{00000000-0005-0000-0000-00002C080000}"/>
    <cellStyle name="þ_x001d_ð·_x000c_æþ'_x000d_ßþU_x0001_Ø_x0005_ü_x0014__x0007__x0001__x0001_" xfId="2090" xr:uid="{00000000-0005-0000-0000-00002D080000}"/>
    <cellStyle name="þ_x001d_ðÇ%Uý—&amp;Hý9_x0008_Ÿ s_x000a__x0007__x0001__x0001_" xfId="2091" xr:uid="{00000000-0005-0000-0000-00002E080000}"/>
    <cellStyle name="þ_x001d_ðÇ%Uý—&amp;Hý9_x0008_Ÿ s_x000a__x0007__x0001__x0001_ 2" xfId="2092" xr:uid="{00000000-0005-0000-0000-00002F080000}"/>
    <cellStyle name="þ_x001d_ðK_x000c_Fý_x001b__x000d_9ýU_x0001_Ð_x0008_¦)_x0007__x0001__x0001_" xfId="2093" xr:uid="{00000000-0005-0000-0000-000030080000}"/>
    <cellStyle name="thuong-10" xfId="2094" xr:uid="{00000000-0005-0000-0000-000031080000}"/>
    <cellStyle name="thuong-11" xfId="2095" xr:uid="{00000000-0005-0000-0000-000032080000}"/>
    <cellStyle name="trang" xfId="2110" xr:uid="{00000000-0005-0000-0000-000041080000}"/>
    <cellStyle name="Uormal_Q2-Q3 SG&amp;A Bridge" xfId="2111" xr:uid="{00000000-0005-0000-0000-000042080000}"/>
    <cellStyle name="V" xfId="2112" xr:uid="{00000000-0005-0000-0000-000043080000}"/>
    <cellStyle name="V_Bieu khai toan Benh vien MAT 14-6-2014" xfId="2113" xr:uid="{00000000-0005-0000-0000-000044080000}"/>
    <cellStyle name="V_Bieu khai toan QS 10-10-2014" xfId="2114" xr:uid="{00000000-0005-0000-0000-000045080000}"/>
    <cellStyle name="V_Tong Kinh Phi WB 03 tuyen Cong 20-9-2014" xfId="2115" xr:uid="{00000000-0005-0000-0000-000046080000}"/>
    <cellStyle name="Valuta (0)_CALPREZZ" xfId="2116" xr:uid="{00000000-0005-0000-0000-000047080000}"/>
    <cellStyle name="Valuta_ PESO ELETTR." xfId="2117" xr:uid="{00000000-0005-0000-0000-000048080000}"/>
    <cellStyle name="Vidu1" xfId="2118" xr:uid="{00000000-0005-0000-0000-000049080000}"/>
    <cellStyle name="viet" xfId="2119" xr:uid="{00000000-0005-0000-0000-00004A080000}"/>
    <cellStyle name="viet 2" xfId="2120" xr:uid="{00000000-0005-0000-0000-00004B080000}"/>
    <cellStyle name="viet_PL . GUI BỘ 19-8" xfId="2121" xr:uid="{00000000-0005-0000-0000-00004C080000}"/>
    <cellStyle name="viet2" xfId="2122" xr:uid="{00000000-0005-0000-0000-00004D080000}"/>
    <cellStyle name="viet2 2" xfId="2123" xr:uid="{00000000-0005-0000-0000-00004E080000}"/>
    <cellStyle name="viet2_PL . GUI BỘ 19-8" xfId="2124" xr:uid="{00000000-0005-0000-0000-00004F080000}"/>
    <cellStyle name="VLB-GTKÕ" xfId="2125" xr:uid="{00000000-0005-0000-0000-000050080000}"/>
    <cellStyle name="VN new romanNormal" xfId="2126" xr:uid="{00000000-0005-0000-0000-000051080000}"/>
    <cellStyle name="Vn Time 13" xfId="2127" xr:uid="{00000000-0005-0000-0000-000052080000}"/>
    <cellStyle name="Vn Time 14" xfId="2128" xr:uid="{00000000-0005-0000-0000-000053080000}"/>
    <cellStyle name="VN time new roman" xfId="2129" xr:uid="{00000000-0005-0000-0000-000054080000}"/>
    <cellStyle name="vn_time" xfId="2130" xr:uid="{00000000-0005-0000-0000-000055080000}"/>
    <cellStyle name="vnbo" xfId="2131" xr:uid="{00000000-0005-0000-0000-000056080000}"/>
    <cellStyle name="vntxt1" xfId="2136" xr:uid="{00000000-0005-0000-0000-00005B080000}"/>
    <cellStyle name="vntxt2" xfId="2137" xr:uid="{00000000-0005-0000-0000-00005C080000}"/>
    <cellStyle name="vnhead1" xfId="2132" xr:uid="{00000000-0005-0000-0000-000057080000}"/>
    <cellStyle name="vnhead2" xfId="2133" xr:uid="{00000000-0005-0000-0000-000058080000}"/>
    <cellStyle name="vnhead3" xfId="2134" xr:uid="{00000000-0005-0000-0000-000059080000}"/>
    <cellStyle name="vnhead4" xfId="2135" xr:uid="{00000000-0005-0000-0000-00005A080000}"/>
    <cellStyle name="W18orma?ðma5" xfId="2138" xr:uid="{00000000-0005-0000-0000-00005D080000}"/>
    <cellStyle name="Währung [0]_22002151167317Diagrammanpower" xfId="2139" xr:uid="{00000000-0005-0000-0000-00005E080000}"/>
    <cellStyle name="Währung_22002151167317Diagrammanpower" xfId="2140" xr:uid="{00000000-0005-0000-0000-00005F080000}"/>
    <cellStyle name="Walutowy [0]_Invoices2001Slovakia" xfId="2141" xr:uid="{00000000-0005-0000-0000-000060080000}"/>
    <cellStyle name="Walutowy_Invoices2001Slovakia" xfId="2142" xr:uid="{00000000-0005-0000-0000-000061080000}"/>
    <cellStyle name="Warning Text 2" xfId="2143" xr:uid="{00000000-0005-0000-0000-000062080000}"/>
    <cellStyle name="Warning Text 3" xfId="2144" xr:uid="{00000000-0005-0000-0000-000063080000}"/>
    <cellStyle name="x" xfId="2145" xr:uid="{00000000-0005-0000-0000-000064080000}"/>
    <cellStyle name="X_PL . GUI BỘ 19-8" xfId="2146" xr:uid="{00000000-0005-0000-0000-000065080000}"/>
    <cellStyle name="X_PL TTr" xfId="2147" xr:uid="{00000000-0005-0000-0000-000066080000}"/>
    <cellStyle name="xan1" xfId="2148" xr:uid="{00000000-0005-0000-0000-000067080000}"/>
    <cellStyle name="xuan" xfId="2149" xr:uid="{00000000-0005-0000-0000-000068080000}"/>
    <cellStyle name="Обычный_biadutoan" xfId="2150" xr:uid="{00000000-0005-0000-0000-000069080000}"/>
    <cellStyle name="เครื่องหมายสกุลเงิน [0]_FTC_OFFER" xfId="2151" xr:uid="{00000000-0005-0000-0000-00006A080000}"/>
    <cellStyle name="เครื่องหมายสกุลเงิน_FTC_OFFER" xfId="2152" xr:uid="{00000000-0005-0000-0000-00006B080000}"/>
    <cellStyle name="ปกติ_FTC_OFFER" xfId="2153" xr:uid="{00000000-0005-0000-0000-00006C080000}"/>
    <cellStyle name=" [0.00]_ Att. 1- Cover" xfId="2154" xr:uid="{00000000-0005-0000-0000-00006D080000}"/>
    <cellStyle name="_ Att. 1- Cover" xfId="2155" xr:uid="{00000000-0005-0000-0000-00006E080000}"/>
    <cellStyle name="?_ Att. 1- Cover" xfId="2156" xr:uid="{00000000-0005-0000-0000-00006F080000}"/>
    <cellStyle name="똿뗦먛귟 [0.00]_PRODUCT DETAIL Q1" xfId="2157" xr:uid="{00000000-0005-0000-0000-000070080000}"/>
    <cellStyle name="똿뗦먛귟_PRODUCT DETAIL Q1" xfId="2158" xr:uid="{00000000-0005-0000-0000-000071080000}"/>
    <cellStyle name="믅됞 [0.00]_PRODUCT DETAIL Q1" xfId="2159" xr:uid="{00000000-0005-0000-0000-000072080000}"/>
    <cellStyle name="믅됞_PRODUCT DETAIL Q1" xfId="2160" xr:uid="{00000000-0005-0000-0000-000073080000}"/>
    <cellStyle name="백분율_95" xfId="2161" xr:uid="{00000000-0005-0000-0000-000074080000}"/>
    <cellStyle name="뷭?_BOOKSHIP" xfId="2162" xr:uid="{00000000-0005-0000-0000-000075080000}"/>
    <cellStyle name="쉼표 [0]_PCS-3~1" xfId="2163" xr:uid="{00000000-0005-0000-0000-000076080000}"/>
    <cellStyle name="쉼표_EQ_ROOM cost" xfId="2164" xr:uid="{00000000-0005-0000-0000-000077080000}"/>
    <cellStyle name="콤마 [ - 유형1" xfId="2165" xr:uid="{00000000-0005-0000-0000-000078080000}"/>
    <cellStyle name="콤마 [ - 유형2" xfId="2166" xr:uid="{00000000-0005-0000-0000-000079080000}"/>
    <cellStyle name="콤마 [ - 유형3" xfId="2167" xr:uid="{00000000-0005-0000-0000-00007A080000}"/>
    <cellStyle name="콤마 [ - 유형4" xfId="2168" xr:uid="{00000000-0005-0000-0000-00007B080000}"/>
    <cellStyle name="콤마 [ - 유형5" xfId="2169" xr:uid="{00000000-0005-0000-0000-00007C080000}"/>
    <cellStyle name="콤마 [ - 유형6" xfId="2170" xr:uid="{00000000-0005-0000-0000-00007D080000}"/>
    <cellStyle name="콤마 [ - 유형7" xfId="2171" xr:uid="{00000000-0005-0000-0000-00007E080000}"/>
    <cellStyle name="콤마 [ - 유형8" xfId="2172" xr:uid="{00000000-0005-0000-0000-00007F080000}"/>
    <cellStyle name="콤마 [0]_ 비목별 월별기술 " xfId="2173" xr:uid="{00000000-0005-0000-0000-000080080000}"/>
    <cellStyle name="콤마_ 비목별 월별기술 " xfId="2174" xr:uid="{00000000-0005-0000-0000-000081080000}"/>
    <cellStyle name="통화 [0]_1" xfId="2175" xr:uid="{00000000-0005-0000-0000-000082080000}"/>
    <cellStyle name="통화_1" xfId="2176" xr:uid="{00000000-0005-0000-0000-000083080000}"/>
    <cellStyle name="표준_ 97년 경영분석(안)" xfId="2177" xr:uid="{00000000-0005-0000-0000-000084080000}"/>
    <cellStyle name="一般_00Q3902REV.1" xfId="2178" xr:uid="{00000000-0005-0000-0000-000085080000}"/>
    <cellStyle name="千分位[0]_00Q3902REV.1" xfId="2179" xr:uid="{00000000-0005-0000-0000-000086080000}"/>
    <cellStyle name="千分位_00Q3902REV.1" xfId="2180" xr:uid="{00000000-0005-0000-0000-000087080000}"/>
    <cellStyle name="常规_215" xfId="2181" xr:uid="{00000000-0005-0000-0000-000088080000}"/>
    <cellStyle name="桁区切り [0.00]_BE-BQ" xfId="2182" xr:uid="{00000000-0005-0000-0000-000089080000}"/>
    <cellStyle name="桁区切り_08-00 NET Summary" xfId="2183" xr:uid="{00000000-0005-0000-0000-00008A080000}"/>
    <cellStyle name="標準_(A1)BOQ " xfId="2184" xr:uid="{00000000-0005-0000-0000-00008B080000}"/>
    <cellStyle name="貨幣 [0]_00Q3902REV.1" xfId="2185" xr:uid="{00000000-0005-0000-0000-00008C080000}"/>
    <cellStyle name="貨幣[0]_BRE" xfId="2186" xr:uid="{00000000-0005-0000-0000-00008D080000}"/>
    <cellStyle name="貨幣_00Q3902REV.1" xfId="2187" xr:uid="{00000000-0005-0000-0000-00008E080000}"/>
    <cellStyle name="通貨 [0.00]_BE-BQ" xfId="2188" xr:uid="{00000000-0005-0000-0000-00008F080000}"/>
    <cellStyle name="通貨_BE-BQ" xfId="2189" xr:uid="{00000000-0005-0000-0000-000090080000}"/>
    <cellStyle name="非表示" xfId="2190" xr:uid="{00000000-0005-0000-0000-0000910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ONG%20VIEC\NAM%202026\2.CO%20HANG\2.2.MN%20KIEN%20QUOC\THAM%20DINH\DT%20MN%20KIEN%20QUOC-TD-05.06.26\CAI%20TAO%20MAM%20NON%20KIEN%20QUOC-TD-05.06.26.xls" TargetMode="External"/><Relationship Id="rId1" Type="http://schemas.openxmlformats.org/officeDocument/2006/relationships/externalLinkPath" Target="CAI%20TAO%20MAM%20NON%20KIEN%20QUOC-TD-05.06.2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neDrive\C&#212;NG%20VI&#7878;C\6.L&#202;%20CH&#194;N%202019-D&#7920;%20TO&#193;N\I.%20H&#7842;I%20PH&#210;NG\2.BCHQS%20An%20Lao\1.D&#7921;%20to&#225;n%20-%20s&#7917;a%2023.3.2019\0.Bang%20THKP%20Du%20an%20BCHQS%20An%20Lao-23.3.20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\vnTools\Ufunction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ông trình"/>
      <sheetName val="Giá tháng"/>
      <sheetName val="Đầu vào"/>
      <sheetName val="Nhân công"/>
      <sheetName val="Máy"/>
      <sheetName val="HaoPhiVatTu"/>
      <sheetName val="Tổng hợp VT"/>
      <sheetName val="THVT gộp"/>
      <sheetName val="Cước VC"/>
      <sheetName val="Cước bộ"/>
      <sheetName val="Đơn giá chi tiết"/>
      <sheetName val="Giá tổng hợp"/>
      <sheetName val="THKP hạng mục"/>
      <sheetName val="TH chi phí XD"/>
      <sheetName val="TH chi phí TB"/>
      <sheetName val="HM chung"/>
      <sheetName val="Bồi thường"/>
      <sheetName val="Dự phòng"/>
      <sheetName val="TH kinh phí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6">
          <cell r="C6">
            <v>2691795678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xz"/>
      <sheetName val="THKP"/>
      <sheetName val="CPXD"/>
      <sheetName val="QĐ79"/>
      <sheetName val="BCHQS AN LAO iso"/>
      <sheetName val="Sheet1"/>
      <sheetName val="CPXD gói 1"/>
      <sheetName val="CPXD gói 2 (2)"/>
    </sheetNames>
    <sheetDataSet>
      <sheetData sheetId="0" refreshError="1"/>
      <sheetData sheetId="1">
        <row r="3">
          <cell r="A3" t="str">
            <v>HẠNG MỤC: MÓNG + TẦNG 1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Base"/>
      <sheetName val="vniBase"/>
      <sheetName val="abcBase"/>
      <sheetName val="Ufunctions"/>
    </sheetNames>
    <definedNames>
      <definedName name="vnd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F32"/>
  <sheetViews>
    <sheetView zoomScale="93" zoomScaleNormal="93" workbookViewId="0">
      <selection activeCell="A22" sqref="A22"/>
    </sheetView>
  </sheetViews>
  <sheetFormatPr defaultColWidth="9" defaultRowHeight="15"/>
  <cols>
    <col min="1" max="1" width="37" style="1" bestFit="1" customWidth="1"/>
    <col min="2" max="6" width="9" style="13"/>
    <col min="7" max="7" width="9" style="1"/>
    <col min="8" max="9" width="7.6640625" style="31" bestFit="1" customWidth="1"/>
    <col min="10" max="10" width="7.6640625" style="31" customWidth="1"/>
    <col min="11" max="11" width="7.6640625" style="31" bestFit="1" customWidth="1"/>
    <col min="12" max="12" width="7.6640625" style="31" customWidth="1"/>
    <col min="13" max="16" width="7.6640625" style="31" bestFit="1" customWidth="1"/>
    <col min="17" max="17" width="7.6640625" style="31" customWidth="1"/>
    <col min="18" max="21" width="7.6640625" style="31" bestFit="1" customWidth="1"/>
    <col min="22" max="22" width="7.6640625" style="31" customWidth="1"/>
    <col min="23" max="26" width="7.6640625" style="31" bestFit="1" customWidth="1"/>
    <col min="27" max="27" width="7.6640625" style="31" customWidth="1"/>
    <col min="28" max="30" width="7.6640625" style="31" bestFit="1" customWidth="1"/>
    <col min="31" max="31" width="7.6640625" style="1" bestFit="1" customWidth="1"/>
    <col min="32" max="16384" width="9" style="1"/>
  </cols>
  <sheetData>
    <row r="1" spans="1:32" s="11" customFormat="1">
      <c r="B1" s="12">
        <v>10</v>
      </c>
      <c r="C1" s="12">
        <v>20</v>
      </c>
      <c r="D1" s="12">
        <v>50</v>
      </c>
      <c r="E1" s="12">
        <v>100</v>
      </c>
      <c r="F1" s="12">
        <v>200</v>
      </c>
      <c r="G1" s="30">
        <f>ROUND('THKP '!$F$7/1000000000,3)</f>
        <v>2.6920000000000002</v>
      </c>
      <c r="H1" s="186" t="s">
        <v>34</v>
      </c>
      <c r="I1" s="186"/>
      <c r="J1" s="186"/>
      <c r="K1" s="186"/>
      <c r="L1" s="121"/>
      <c r="M1" s="186" t="s">
        <v>33</v>
      </c>
      <c r="N1" s="186"/>
      <c r="O1" s="186"/>
      <c r="P1" s="186"/>
      <c r="Q1" s="121"/>
      <c r="R1" s="186" t="s">
        <v>35</v>
      </c>
      <c r="S1" s="186"/>
      <c r="T1" s="186"/>
      <c r="U1" s="186"/>
      <c r="V1" s="121"/>
      <c r="W1" s="186" t="s">
        <v>45</v>
      </c>
      <c r="X1" s="186"/>
      <c r="Y1" s="186"/>
      <c r="Z1" s="186"/>
      <c r="AA1" s="121"/>
      <c r="AB1" s="186" t="s">
        <v>36</v>
      </c>
      <c r="AC1" s="186"/>
      <c r="AD1" s="186"/>
      <c r="AE1" s="186"/>
    </row>
    <row r="2" spans="1:32">
      <c r="A2" s="1" t="s">
        <v>10</v>
      </c>
      <c r="B2" s="13">
        <f>IF($B$27="DD",H2,IF($B$27="CN",M2,IF($B$27="GT",R2,IF($B$27="TL",W2,AB2))))</f>
        <v>3.4460000000000002</v>
      </c>
      <c r="C2" s="13">
        <f>IF($B$27="DD",I2,IF($B$27="CN",N2,IF($B$27="GT",S2,IF($B$27="TL",X2,AC2))))</f>
        <v>2.923</v>
      </c>
      <c r="D2" s="13">
        <f>IF($B$27="DD",J2,IF($B$27="CN",O2,IF($B$27="GT",T2,IF($B$27="TL",Y2,AD2))))</f>
        <v>2.61</v>
      </c>
      <c r="E2" s="13">
        <f>IF($B$27="DD",K2,IF($B$27="CN",P2,IF($B$27="GT",U2,IF($B$27="TL",Z2,AE2))))</f>
        <v>2.0169999999999999</v>
      </c>
      <c r="F2" s="13">
        <f>IF($B$27="DD",L2,IF($B$27="CN",Q2,IF($B$27="GT",V2,IF($B$27="TL",AA2,AF2))))</f>
        <v>1.8859999999999999</v>
      </c>
      <c r="G2" s="120">
        <f>ROUND(IF(G1&lt;=B1,B2,IF(G1&lt;=C1,B2-(B2-C2)*(G1-B1)/(C1-B1),IF(G1&lt;=D1,C2-(C2-D2)*(G1-C1)/(D1-C1),D2-(D2-E2)*(G1-D1)/(E1-D1)))),3)</f>
        <v>3.4460000000000002</v>
      </c>
      <c r="H2" s="26">
        <v>3.4460000000000002</v>
      </c>
      <c r="I2" s="26">
        <v>2.923</v>
      </c>
      <c r="J2" s="26">
        <v>2.61</v>
      </c>
      <c r="K2" s="22">
        <v>2.0169999999999999</v>
      </c>
      <c r="L2" s="22">
        <v>1.8859999999999999</v>
      </c>
      <c r="M2" s="32">
        <v>3.5569999999999999</v>
      </c>
      <c r="N2" s="32">
        <v>3.0179999999999998</v>
      </c>
      <c r="O2" s="32">
        <v>2.694</v>
      </c>
      <c r="P2" s="33">
        <v>2.0819999999999999</v>
      </c>
      <c r="Q2" s="33">
        <v>1.9470000000000001</v>
      </c>
      <c r="R2" s="26">
        <v>3.024</v>
      </c>
      <c r="S2" s="26">
        <v>2.5659999999999998</v>
      </c>
      <c r="T2" s="26">
        <v>2.2919999999999998</v>
      </c>
      <c r="U2" s="22">
        <v>1.7709999999999999</v>
      </c>
      <c r="V2" s="22">
        <v>1.655</v>
      </c>
      <c r="W2" s="32">
        <v>3.2629999999999999</v>
      </c>
      <c r="X2" s="32">
        <v>2.7690000000000001</v>
      </c>
      <c r="Y2" s="32">
        <v>2.4729999999999999</v>
      </c>
      <c r="Z2" s="33">
        <v>1.91</v>
      </c>
      <c r="AA2" s="33">
        <v>1.786</v>
      </c>
      <c r="AB2" s="26">
        <v>2.9009999999999998</v>
      </c>
      <c r="AC2" s="26">
        <v>2.4609999999999999</v>
      </c>
      <c r="AD2" s="26">
        <v>2.198</v>
      </c>
      <c r="AE2" s="22">
        <v>1.593</v>
      </c>
      <c r="AF2" s="1">
        <v>1.56</v>
      </c>
    </row>
    <row r="3" spans="1:32">
      <c r="G3" s="21"/>
      <c r="H3" s="27"/>
      <c r="I3" s="27"/>
      <c r="J3" s="27"/>
      <c r="K3" s="23"/>
      <c r="L3" s="23"/>
      <c r="M3" s="34"/>
      <c r="N3" s="34"/>
      <c r="O3" s="34"/>
      <c r="P3" s="35"/>
      <c r="Q3" s="35"/>
      <c r="R3" s="27"/>
      <c r="S3" s="27"/>
      <c r="T3" s="27"/>
      <c r="U3" s="23"/>
      <c r="V3" s="23"/>
      <c r="W3" s="34"/>
      <c r="X3" s="34"/>
      <c r="Y3" s="34"/>
      <c r="Z3" s="35"/>
      <c r="AA3" s="35"/>
      <c r="AB3" s="27"/>
      <c r="AC3" s="27"/>
      <c r="AD3" s="27"/>
      <c r="AE3" s="23"/>
    </row>
    <row r="4" spans="1:32">
      <c r="A4" s="1" t="s">
        <v>78</v>
      </c>
      <c r="B4" s="12">
        <v>15</v>
      </c>
      <c r="C4" s="12">
        <v>20</v>
      </c>
      <c r="D4" s="12">
        <v>50</v>
      </c>
      <c r="E4" s="12">
        <v>100</v>
      </c>
      <c r="F4" s="12">
        <v>200</v>
      </c>
      <c r="G4" s="30">
        <f>ROUND('THKP '!$F$7/1000000000,3)</f>
        <v>2.6920000000000002</v>
      </c>
      <c r="H4" s="27"/>
      <c r="I4" s="27"/>
      <c r="J4" s="27"/>
      <c r="K4" s="27"/>
      <c r="L4" s="27"/>
      <c r="M4" s="34"/>
      <c r="N4" s="34"/>
      <c r="O4" s="34"/>
      <c r="P4" s="34"/>
      <c r="Q4" s="34"/>
      <c r="R4" s="27"/>
      <c r="S4" s="27"/>
      <c r="T4" s="27"/>
      <c r="U4" s="27"/>
      <c r="V4" s="27"/>
      <c r="W4" s="34"/>
      <c r="X4" s="34"/>
      <c r="Y4" s="34"/>
      <c r="Z4" s="34"/>
      <c r="AA4" s="34"/>
      <c r="AB4" s="27"/>
      <c r="AC4" s="27"/>
      <c r="AD4" s="27"/>
      <c r="AE4" s="27"/>
    </row>
    <row r="5" spans="1:32">
      <c r="B5" s="13">
        <f>IF($B$27="DD",H5,IF($B$27="CN",M5,IF($B$27="GT",R5,IF($B$27="TL",W5,AB5))))</f>
        <v>1.1140000000000001</v>
      </c>
      <c r="C5" s="13">
        <f>IF($B$27="DD",I5,IF($B$27="CN",N5,IF($B$27="GT",S5,IF($B$27="TL",X5,AC5))))</f>
        <v>0.91400000000000003</v>
      </c>
      <c r="D5" s="13">
        <f>IF($B$27="DD",J5,IF($B$27="CN",O5,IF($B$27="GT",T5,IF($B$27="TL",Y5,AD5))))</f>
        <v>0.751</v>
      </c>
      <c r="E5" s="13">
        <f>IF($B$27="DD",K5,IF($B$27="CN",P5,IF($B$27="GT",U5,IF($B$27="TL",Z5,AE5))))</f>
        <v>0.53400000000000003</v>
      </c>
      <c r="F5" s="13">
        <f>IF($B$27="DD",L5,IF($B$27="CN",Q5,IF($B$27="GT",V5,IF($B$27="TL",AA5,AF5))))</f>
        <v>0.40200000000000002</v>
      </c>
      <c r="G5" s="120">
        <f>ROUND(IF(G4&lt;=B4,B5,IF(G4&lt;=C4,B5-(B5-C5)*(G4-B4)/(C4-B4),IF(G4&lt;=D4,C5-(C5-D5)*(G4-C4)/(D4-C4),D5-(D5-E5)*(G4-D4)/(E4-D4)))),3)</f>
        <v>1.1140000000000001</v>
      </c>
      <c r="H5" s="27">
        <v>1.1140000000000001</v>
      </c>
      <c r="I5" s="27">
        <v>0.91400000000000003</v>
      </c>
      <c r="J5" s="27">
        <v>0.751</v>
      </c>
      <c r="K5" s="27">
        <v>0.53400000000000003</v>
      </c>
      <c r="L5" s="27">
        <v>0.40200000000000002</v>
      </c>
      <c r="M5" s="34">
        <v>1.2609999999999999</v>
      </c>
      <c r="N5" s="34">
        <v>1.1120000000000001</v>
      </c>
      <c r="O5" s="34">
        <v>0.88200000000000001</v>
      </c>
      <c r="P5" s="34">
        <v>0.65400000000000003</v>
      </c>
      <c r="Q5" s="34">
        <v>0.51500000000000001</v>
      </c>
      <c r="R5" s="27">
        <v>0.68899999999999995</v>
      </c>
      <c r="S5" s="27">
        <v>0.628</v>
      </c>
      <c r="T5" s="27">
        <v>0.501</v>
      </c>
      <c r="U5" s="27">
        <v>0.39300000000000002</v>
      </c>
      <c r="V5" s="27">
        <v>0.27100000000000002</v>
      </c>
      <c r="W5" s="34">
        <v>0.94299999999999995</v>
      </c>
      <c r="X5" s="34">
        <v>0.85799999999999998</v>
      </c>
      <c r="Y5" s="34">
        <v>0.68500000000000005</v>
      </c>
      <c r="Z5" s="34">
        <v>0.48</v>
      </c>
      <c r="AA5" s="34">
        <v>0.36099999999999999</v>
      </c>
      <c r="AB5" s="27">
        <v>0.71899999999999997</v>
      </c>
      <c r="AC5" s="27">
        <v>0.65400000000000003</v>
      </c>
      <c r="AD5" s="27">
        <v>0.52400000000000002</v>
      </c>
      <c r="AE5" s="27">
        <v>0.40699999999999997</v>
      </c>
      <c r="AF5" s="1">
        <v>0.28000000000000003</v>
      </c>
    </row>
    <row r="6" spans="1:32" s="11" customFormat="1">
      <c r="B6" s="12">
        <v>1</v>
      </c>
      <c r="C6" s="12">
        <v>3</v>
      </c>
      <c r="D6" s="12">
        <v>7</v>
      </c>
      <c r="E6" s="12">
        <v>15</v>
      </c>
      <c r="F6" s="12">
        <v>20</v>
      </c>
      <c r="G6" s="30">
        <f>ROUND('THKP '!$F$7/1000000000,3)</f>
        <v>2.6920000000000002</v>
      </c>
      <c r="H6" s="28"/>
      <c r="I6" s="28"/>
      <c r="J6" s="28"/>
      <c r="K6" s="24"/>
      <c r="L6" s="24"/>
      <c r="M6" s="36"/>
      <c r="N6" s="36"/>
      <c r="O6" s="36"/>
      <c r="P6" s="37"/>
      <c r="Q6" s="37"/>
      <c r="R6" s="28"/>
      <c r="S6" s="28"/>
      <c r="T6" s="28"/>
      <c r="U6" s="24"/>
      <c r="V6" s="24"/>
      <c r="W6" s="36"/>
      <c r="X6" s="36"/>
      <c r="Y6" s="36"/>
      <c r="Z6" s="37"/>
      <c r="AA6" s="37"/>
      <c r="AB6" s="28"/>
      <c r="AC6" s="28"/>
      <c r="AD6" s="28"/>
      <c r="AE6" s="24"/>
    </row>
    <row r="7" spans="1:32">
      <c r="A7" s="1" t="s">
        <v>11</v>
      </c>
      <c r="B7" s="13">
        <f>IF($B$27="DD",H7,IF($B$27="CN",M7,IF($B$27="GT",R7,IF($B$27="TL",W7,AB7))))</f>
        <v>6.5</v>
      </c>
      <c r="C7" s="13">
        <f>IF($B$27="DD",I7,IF($B$27="CN",N7,IF($B$27="GT",S7,IF($B$27="TL",X7,AC7))))</f>
        <v>4.7</v>
      </c>
      <c r="D7" s="13">
        <f>IF($B$27="DD",J7,IF($B$27="CN",O7,IF($B$27="GT",T7,IF($B$27="TL",Y7,AD7))))</f>
        <v>4.2</v>
      </c>
      <c r="E7" s="13">
        <f>IF($B$27="DD",K7,IF($B$27="CN",P7,IF($B$27="GT",U7,IF($B$27="TL",Z7,AE7))))</f>
        <v>3.6</v>
      </c>
      <c r="F7" s="13">
        <f>IF($B$27="DD",L7,IF($B$27="CN",Q7,IF($B$27="GT",V7,IF($B$27="TL",AA7,AF7))))</f>
        <v>2.9</v>
      </c>
      <c r="G7" s="120">
        <f>ROUND(IF(G6&lt;=B6,B7,IF(G6&lt;=C6,B7-(B7-C7)*(G6-B6)/(C6-B6),IF(G6&lt;=D6,C7-(C7-D7)*(G6-C6)/(D6-C6),D7-(D7-E7)*(G6-D6)/(E6-D6)))),3)</f>
        <v>4.9770000000000003</v>
      </c>
      <c r="H7" s="27">
        <v>6.5</v>
      </c>
      <c r="I7" s="27">
        <v>4.7</v>
      </c>
      <c r="J7" s="27">
        <v>4.2</v>
      </c>
      <c r="K7" s="23">
        <v>3.6</v>
      </c>
      <c r="L7" s="23">
        <v>2.9</v>
      </c>
      <c r="M7" s="34">
        <v>6.7</v>
      </c>
      <c r="N7" s="34">
        <v>4.8</v>
      </c>
      <c r="O7" s="34">
        <v>4.3</v>
      </c>
      <c r="P7" s="35">
        <v>3.8</v>
      </c>
      <c r="Q7" s="35">
        <v>3.1</v>
      </c>
      <c r="R7" s="27">
        <v>5.4</v>
      </c>
      <c r="S7" s="27">
        <v>3.6</v>
      </c>
      <c r="T7" s="27">
        <v>2.7</v>
      </c>
      <c r="U7" s="23">
        <v>2.5</v>
      </c>
      <c r="V7" s="23">
        <v>1.8</v>
      </c>
      <c r="W7" s="34">
        <v>6.2</v>
      </c>
      <c r="X7" s="34">
        <v>4.4000000000000004</v>
      </c>
      <c r="Y7" s="34">
        <v>3.9</v>
      </c>
      <c r="Z7" s="35">
        <v>3.6</v>
      </c>
      <c r="AA7" s="35">
        <v>3.1</v>
      </c>
      <c r="AB7" s="27">
        <v>5.8</v>
      </c>
      <c r="AC7" s="27">
        <v>4.2</v>
      </c>
      <c r="AD7" s="27">
        <v>3.4</v>
      </c>
      <c r="AE7" s="23">
        <v>3</v>
      </c>
    </row>
    <row r="8" spans="1:32">
      <c r="H8" s="27"/>
      <c r="I8" s="27"/>
      <c r="J8" s="27"/>
      <c r="K8" s="23"/>
      <c r="L8" s="23"/>
      <c r="M8" s="34"/>
      <c r="N8" s="34"/>
      <c r="O8" s="34"/>
      <c r="P8" s="35"/>
      <c r="Q8" s="35"/>
      <c r="R8" s="27"/>
      <c r="S8" s="27"/>
      <c r="T8" s="27"/>
      <c r="U8" s="23"/>
      <c r="V8" s="23"/>
      <c r="W8" s="34"/>
      <c r="X8" s="34"/>
      <c r="Y8" s="34"/>
      <c r="Z8" s="35"/>
      <c r="AA8" s="35"/>
      <c r="AB8" s="27"/>
      <c r="AC8" s="27"/>
      <c r="AD8" s="27"/>
      <c r="AE8" s="23"/>
    </row>
    <row r="9" spans="1:32" s="11" customFormat="1">
      <c r="B9" s="12">
        <v>10</v>
      </c>
      <c r="C9" s="12">
        <v>20</v>
      </c>
      <c r="D9" s="12">
        <v>50</v>
      </c>
      <c r="E9" s="12">
        <v>100</v>
      </c>
      <c r="F9" s="12">
        <v>200</v>
      </c>
      <c r="G9" s="30">
        <f>ROUND('THKP '!$F$7/1000000000,3)</f>
        <v>2.6920000000000002</v>
      </c>
      <c r="H9" s="28"/>
      <c r="I9" s="28"/>
      <c r="J9" s="28"/>
      <c r="K9" s="24"/>
      <c r="L9" s="24"/>
      <c r="M9" s="36"/>
      <c r="N9" s="36"/>
      <c r="O9" s="36"/>
      <c r="P9" s="37"/>
      <c r="Q9" s="37"/>
      <c r="R9" s="28"/>
      <c r="S9" s="28"/>
      <c r="T9" s="28"/>
      <c r="U9" s="24"/>
      <c r="V9" s="24"/>
      <c r="W9" s="36"/>
      <c r="X9" s="36"/>
      <c r="Y9" s="36"/>
      <c r="Z9" s="37"/>
      <c r="AA9" s="37"/>
      <c r="AB9" s="28"/>
      <c r="AC9" s="28"/>
      <c r="AD9" s="28"/>
      <c r="AE9" s="24"/>
    </row>
    <row r="10" spans="1:32">
      <c r="A10" s="1" t="s">
        <v>12</v>
      </c>
      <c r="B10" s="13">
        <f>IF($B$27="DD",H10,IF($B$27="CN",M10,IF($B$27="GT",R10,IF($B$27="TL",W10,AB10))))</f>
        <v>0.25800000000000001</v>
      </c>
      <c r="C10" s="13">
        <f>IF($B$27="DD",I10,IF($B$27="CN",N10,IF($B$27="GT",S10,IF($B$27="TL",X10,AC10))))</f>
        <v>0.223</v>
      </c>
      <c r="D10" s="13">
        <f>IF($B$27="DD",J10,IF($B$27="CN",O10,IF($B$27="GT",T10,IF($B$27="TL",Y10,AD10))))</f>
        <v>0.17199999999999999</v>
      </c>
      <c r="E10" s="13">
        <f>IF($B$27="DD",K10,IF($B$27="CN",P10,IF($B$27="GT",U10,IF($B$27="TL",Z10,AE10))))</f>
        <v>0.14299999999999999</v>
      </c>
      <c r="F10" s="13">
        <f>IF($B$27="DD",L10,IF($B$27="CN",Q10,IF($B$27="GT",V10,IF($B$27="TL",AA10,AF10))))</f>
        <v>0.108</v>
      </c>
      <c r="G10" s="120">
        <f>ROUND(IF(G9&lt;=B9,B10,IF(G9&lt;=C9,B10-(B10-C10)*(G9-B9)/(C9-B9),IF(G9&lt;=D9,C10-(C10-D10)*(G9-C9)/(D9-C9),D10-(D10-E10)*(G9-D9)/(E9-D9)))),3)</f>
        <v>0.25800000000000001</v>
      </c>
      <c r="H10" s="27">
        <v>0.25800000000000001</v>
      </c>
      <c r="I10" s="27">
        <v>0.223</v>
      </c>
      <c r="J10" s="27">
        <v>0.17199999999999999</v>
      </c>
      <c r="K10" s="23">
        <v>0.14299999999999999</v>
      </c>
      <c r="L10" s="23">
        <v>0.108</v>
      </c>
      <c r="M10" s="34">
        <v>0.28999999999999998</v>
      </c>
      <c r="N10" s="34">
        <v>0.252</v>
      </c>
      <c r="O10" s="34">
        <v>0.192</v>
      </c>
      <c r="P10" s="35">
        <v>0.14599999999999999</v>
      </c>
      <c r="Q10" s="35">
        <v>0.113</v>
      </c>
      <c r="R10" s="27">
        <v>0.17</v>
      </c>
      <c r="S10" s="27">
        <v>0.14699999999999999</v>
      </c>
      <c r="T10" s="27">
        <v>0.113</v>
      </c>
      <c r="U10" s="23">
        <v>8.4000000000000005E-2</v>
      </c>
      <c r="V10" s="23">
        <v>7.2999999999999995E-2</v>
      </c>
      <c r="W10" s="34">
        <v>0.189</v>
      </c>
      <c r="X10" s="34">
        <v>0.16300000000000001</v>
      </c>
      <c r="Y10" s="34">
        <v>0.125</v>
      </c>
      <c r="Z10" s="35">
        <v>9.2999999999999999E-2</v>
      </c>
      <c r="AA10" s="35">
        <v>7.2999999999999995E-2</v>
      </c>
      <c r="AB10" s="27">
        <v>0.19700000000000001</v>
      </c>
      <c r="AC10" s="27">
        <v>0.17199999999999999</v>
      </c>
      <c r="AD10" s="27">
        <v>0.13300000000000001</v>
      </c>
      <c r="AE10" s="23">
        <v>9.9000000000000005E-2</v>
      </c>
      <c r="AF10" s="1">
        <v>7.5999999999999998E-2</v>
      </c>
    </row>
    <row r="11" spans="1:32">
      <c r="H11" s="27"/>
      <c r="I11" s="27"/>
      <c r="J11" s="27"/>
      <c r="K11" s="23"/>
      <c r="L11" s="23"/>
      <c r="M11" s="34"/>
      <c r="N11" s="34"/>
      <c r="O11" s="34"/>
      <c r="P11" s="35"/>
      <c r="Q11" s="35"/>
      <c r="R11" s="27"/>
      <c r="S11" s="27"/>
      <c r="T11" s="27"/>
      <c r="U11" s="23"/>
      <c r="V11" s="23"/>
      <c r="W11" s="34"/>
      <c r="X11" s="34"/>
      <c r="Y11" s="34"/>
      <c r="Z11" s="35"/>
      <c r="AA11" s="35"/>
      <c r="AB11" s="27"/>
      <c r="AC11" s="27"/>
      <c r="AD11" s="27"/>
      <c r="AE11" s="23"/>
    </row>
    <row r="12" spans="1:32" s="11" customFormat="1">
      <c r="B12" s="12">
        <v>10</v>
      </c>
      <c r="C12" s="12">
        <v>20</v>
      </c>
      <c r="D12" s="12">
        <v>50</v>
      </c>
      <c r="E12" s="12">
        <v>100</v>
      </c>
      <c r="F12" s="12">
        <v>200</v>
      </c>
      <c r="G12" s="30">
        <f>ROUND('THKP '!$F$7/1000000000,3)</f>
        <v>2.6920000000000002</v>
      </c>
      <c r="H12" s="28"/>
      <c r="I12" s="28"/>
      <c r="J12" s="28"/>
      <c r="K12" s="24"/>
      <c r="L12" s="24"/>
      <c r="M12" s="36"/>
      <c r="N12" s="36"/>
      <c r="O12" s="36"/>
      <c r="P12" s="37"/>
      <c r="Q12" s="37"/>
      <c r="R12" s="28"/>
      <c r="S12" s="28"/>
      <c r="T12" s="28"/>
      <c r="U12" s="24"/>
      <c r="V12" s="24"/>
      <c r="W12" s="36"/>
      <c r="X12" s="36"/>
      <c r="Y12" s="36"/>
      <c r="Z12" s="37"/>
      <c r="AA12" s="37"/>
      <c r="AB12" s="28"/>
      <c r="AC12" s="28"/>
      <c r="AD12" s="28"/>
      <c r="AE12" s="24"/>
    </row>
    <row r="13" spans="1:32">
      <c r="A13" s="1" t="s">
        <v>13</v>
      </c>
      <c r="B13" s="13">
        <f>IF($B$27="DD",H13,IF($B$27="CN",M13,IF($B$27="GT",R13,IF($B$27="TL",W13,AB13))))</f>
        <v>0.25</v>
      </c>
      <c r="C13" s="13">
        <f>IF($B$27="DD",I13,IF($B$27="CN",N13,IF($B$27="GT",S13,IF($B$27="TL",X13,AC13))))</f>
        <v>0.219</v>
      </c>
      <c r="D13" s="13">
        <f>IF($B$27="DD",J13,IF($B$27="CN",O13,IF($B$27="GT",T13,IF($B$27="TL",Y13,AD13))))</f>
        <v>0.16600000000000001</v>
      </c>
      <c r="E13" s="13">
        <f>IF($B$27="DD",K13,IF($B$27="CN",P13,IF($B$27="GT",U13,IF($B$27="TL",Z13,AE13))))</f>
        <v>0.14000000000000001</v>
      </c>
      <c r="F13" s="13">
        <f>IF($B$27="DD",L13,IF($B$27="CN",Q13,IF($B$27="GT",V13,IF($B$27="TL",AA13,AF13))))</f>
        <v>0.105</v>
      </c>
      <c r="G13" s="120">
        <f>ROUND(IF(G12&lt;=B12,B13,IF(G12&lt;=C12,B13-(B13-C13)*(G12-B12)/(C12-B12),IF(G12&lt;=D12,C13-(C13-D13)*(G12-C12)/(D12-C12),D13-(D13-E13)*(G12-D12)/(E12-D12)))),3)</f>
        <v>0.25</v>
      </c>
      <c r="H13" s="27">
        <v>0.25</v>
      </c>
      <c r="I13" s="27">
        <v>0.219</v>
      </c>
      <c r="J13" s="27">
        <v>0.16600000000000001</v>
      </c>
      <c r="K13" s="23">
        <v>0.14000000000000001</v>
      </c>
      <c r="L13" s="23">
        <v>0.105</v>
      </c>
      <c r="M13" s="34">
        <v>0.28199999999999997</v>
      </c>
      <c r="N13" s="34">
        <v>0.24399999999999999</v>
      </c>
      <c r="O13" s="34">
        <v>0.185</v>
      </c>
      <c r="P13" s="35">
        <v>0.14099999999999999</v>
      </c>
      <c r="Q13" s="35">
        <v>0.108</v>
      </c>
      <c r="R13" s="27">
        <v>0.16600000000000001</v>
      </c>
      <c r="S13" s="27">
        <v>0.14199999999999999</v>
      </c>
      <c r="T13" s="27">
        <v>0.106</v>
      </c>
      <c r="U13" s="23">
        <v>8.2000000000000003E-2</v>
      </c>
      <c r="V13" s="23">
        <v>6.9000000000000006E-2</v>
      </c>
      <c r="W13" s="34">
        <v>0.183</v>
      </c>
      <c r="X13" s="34">
        <v>0.158</v>
      </c>
      <c r="Y13" s="34">
        <v>0.11899999999999999</v>
      </c>
      <c r="Z13" s="35">
        <v>9.1999999999999998E-2</v>
      </c>
      <c r="AA13" s="35">
        <v>7.0000000000000007E-2</v>
      </c>
      <c r="AB13" s="27">
        <v>0.191</v>
      </c>
      <c r="AC13" s="27">
        <v>0.16600000000000001</v>
      </c>
      <c r="AD13" s="27">
        <v>0.128</v>
      </c>
      <c r="AE13" s="23">
        <v>9.5000000000000001E-2</v>
      </c>
      <c r="AF13" s="1">
        <v>7.1999999999999995E-2</v>
      </c>
    </row>
    <row r="14" spans="1:32">
      <c r="H14" s="27"/>
      <c r="I14" s="27"/>
      <c r="J14" s="27"/>
      <c r="K14" s="23"/>
      <c r="L14" s="23"/>
      <c r="M14" s="34"/>
      <c r="N14" s="34"/>
      <c r="O14" s="34"/>
      <c r="P14" s="35"/>
      <c r="Q14" s="35"/>
      <c r="R14" s="27"/>
      <c r="S14" s="27"/>
      <c r="T14" s="27"/>
      <c r="U14" s="23"/>
      <c r="V14" s="23"/>
      <c r="W14" s="34"/>
      <c r="X14" s="34"/>
      <c r="Y14" s="34"/>
      <c r="Z14" s="35"/>
      <c r="AA14" s="35"/>
      <c r="AB14" s="27"/>
      <c r="AC14" s="27"/>
      <c r="AD14" s="27"/>
      <c r="AE14" s="23"/>
    </row>
    <row r="15" spans="1:32" s="11" customFormat="1">
      <c r="B15" s="12">
        <v>10</v>
      </c>
      <c r="C15" s="12">
        <v>20</v>
      </c>
      <c r="D15" s="12">
        <v>50</v>
      </c>
      <c r="E15" s="12">
        <v>100</v>
      </c>
      <c r="F15" s="12">
        <v>200</v>
      </c>
      <c r="G15" s="30">
        <f>ROUND('THKP '!$F$7/1000000000,3)</f>
        <v>2.6920000000000002</v>
      </c>
      <c r="H15" s="28"/>
      <c r="I15" s="28"/>
      <c r="J15" s="28"/>
      <c r="K15" s="24"/>
      <c r="L15" s="24"/>
      <c r="M15" s="36"/>
      <c r="N15" s="36"/>
      <c r="O15" s="36"/>
      <c r="P15" s="37"/>
      <c r="Q15" s="37"/>
      <c r="R15" s="28"/>
      <c r="S15" s="28"/>
      <c r="T15" s="28"/>
      <c r="U15" s="24"/>
      <c r="V15" s="24"/>
      <c r="W15" s="36"/>
      <c r="X15" s="36"/>
      <c r="Y15" s="36"/>
      <c r="Z15" s="37"/>
      <c r="AA15" s="37"/>
      <c r="AB15" s="28"/>
      <c r="AC15" s="28"/>
      <c r="AD15" s="28"/>
      <c r="AE15" s="24"/>
    </row>
    <row r="16" spans="1:32">
      <c r="A16" s="1" t="s">
        <v>14</v>
      </c>
      <c r="B16" s="13">
        <f>IF($B$27="DD",H16,IF($B$27="CN",M16,IF($B$27="GT",R16,IF($B$27="TL",W16,AB16))))</f>
        <v>0.432</v>
      </c>
      <c r="C16" s="13">
        <f>IF($B$27="DD",I16,IF($B$27="CN",N16,IF($B$27="GT",S16,IF($B$27="TL",X16,AC16))))</f>
        <v>0.34599999999999997</v>
      </c>
      <c r="D16" s="13">
        <f>IF($B$27="DD",J16,IF($B$27="CN",O16,IF($B$27="GT",T16,IF($B$27="TL",Y16,AD16))))</f>
        <v>0.19500000000000001</v>
      </c>
      <c r="E16" s="13">
        <f>IF($B$27="DD",K16,IF($B$27="CN",P16,IF($B$27="GT",U16,IF($B$27="TL",Z16,AE16))))</f>
        <v>0.127</v>
      </c>
      <c r="F16" s="13">
        <f>IF($B$27="DD",L16,IF($B$27="CN",Q16,IF($B$27="GT",V16,IF($B$27="TL",AA16,AF16))))</f>
        <v>7.8E-2</v>
      </c>
      <c r="G16" s="120">
        <f>ROUND(IF(G15&lt;=B15,B16,IF(G15&lt;=C15,B16-(B16-C16)*(G15-B15)/(C15-B15),IF(G15&lt;=D15,C16-(C16-D16)*(G15-C15)/(D15-C15),D16-(D16-E16)*(G15-D15)/(E15-D15)))),3)</f>
        <v>0.432</v>
      </c>
      <c r="H16" s="27">
        <v>0.432</v>
      </c>
      <c r="I16" s="27">
        <v>0.34599999999999997</v>
      </c>
      <c r="J16" s="27">
        <v>0.19500000000000001</v>
      </c>
      <c r="K16" s="23">
        <v>0.127</v>
      </c>
      <c r="L16" s="23">
        <v>7.8E-2</v>
      </c>
      <c r="M16" s="34">
        <v>0.54900000000000004</v>
      </c>
      <c r="N16" s="34">
        <v>0.379</v>
      </c>
      <c r="O16" s="34">
        <v>0.21099999999999999</v>
      </c>
      <c r="P16" s="35">
        <v>0.14399999999999999</v>
      </c>
      <c r="Q16" s="35">
        <v>9.6000000000000002E-2</v>
      </c>
      <c r="R16" s="27">
        <v>0.34599999999999997</v>
      </c>
      <c r="S16" s="27">
        <v>0.23699999999999999</v>
      </c>
      <c r="T16" s="27">
        <v>0.151</v>
      </c>
      <c r="U16" s="23">
        <v>0.09</v>
      </c>
      <c r="V16" s="23">
        <v>5.7000000000000002E-2</v>
      </c>
      <c r="W16" s="34">
        <v>0.36099999999999999</v>
      </c>
      <c r="X16" s="34">
        <v>0.30199999999999999</v>
      </c>
      <c r="Y16" s="34">
        <v>0.16600000000000001</v>
      </c>
      <c r="Z16" s="35">
        <v>9.4E-2</v>
      </c>
      <c r="AA16" s="35">
        <v>6.6000000000000003E-2</v>
      </c>
      <c r="AB16" s="27">
        <v>0.38800000000000001</v>
      </c>
      <c r="AC16" s="27">
        <v>0.32500000000000001</v>
      </c>
      <c r="AD16" s="27">
        <v>0.17199999999999999</v>
      </c>
      <c r="AE16" s="23">
        <v>0.106</v>
      </c>
      <c r="AF16" s="1">
        <v>6.9000000000000006E-2</v>
      </c>
    </row>
    <row r="17" spans="1:32">
      <c r="H17" s="27"/>
      <c r="I17" s="27"/>
      <c r="J17" s="27"/>
      <c r="K17" s="23"/>
      <c r="L17" s="23"/>
      <c r="M17" s="34"/>
      <c r="N17" s="34"/>
      <c r="O17" s="34"/>
      <c r="P17" s="35"/>
      <c r="Q17" s="35"/>
      <c r="R17" s="27"/>
      <c r="S17" s="27"/>
      <c r="T17" s="27"/>
      <c r="U17" s="23"/>
      <c r="V17" s="23"/>
      <c r="W17" s="34"/>
      <c r="X17" s="34"/>
      <c r="Y17" s="34"/>
      <c r="Z17" s="35"/>
      <c r="AA17" s="35"/>
      <c r="AB17" s="27"/>
      <c r="AC17" s="27"/>
      <c r="AD17" s="27"/>
      <c r="AE17" s="23"/>
    </row>
    <row r="18" spans="1:32" s="11" customFormat="1">
      <c r="B18" s="12">
        <v>10</v>
      </c>
      <c r="C18" s="12">
        <v>20</v>
      </c>
      <c r="D18" s="12">
        <v>50</v>
      </c>
      <c r="E18" s="12">
        <v>100</v>
      </c>
      <c r="F18" s="12">
        <v>200</v>
      </c>
      <c r="G18" s="30">
        <f>ROUND('THKP '!$F$7/1000000000,3)</f>
        <v>2.6920000000000002</v>
      </c>
      <c r="H18" s="28"/>
      <c r="I18" s="28"/>
      <c r="J18" s="28"/>
      <c r="K18" s="24"/>
      <c r="L18" s="24"/>
      <c r="M18" s="36"/>
      <c r="N18" s="36"/>
      <c r="O18" s="36"/>
      <c r="P18" s="37"/>
      <c r="Q18" s="37"/>
      <c r="R18" s="28"/>
      <c r="S18" s="28"/>
      <c r="T18" s="28"/>
      <c r="U18" s="24"/>
      <c r="V18" s="24"/>
      <c r="W18" s="36"/>
      <c r="X18" s="36"/>
      <c r="Y18" s="36"/>
      <c r="Z18" s="37"/>
      <c r="AA18" s="37"/>
      <c r="AB18" s="28"/>
      <c r="AC18" s="28"/>
      <c r="AD18" s="28"/>
      <c r="AE18" s="24"/>
    </row>
    <row r="19" spans="1:32">
      <c r="A19" s="1" t="s">
        <v>15</v>
      </c>
      <c r="B19" s="13">
        <f>IF($B$27="DD",H19,IF($B$27="CN",M19,IF($B$27="GT",R19,IF($B$27="TL",W19,AB19))))</f>
        <v>3.2850000000000001</v>
      </c>
      <c r="C19" s="13">
        <f>IF($B$27="DD",I19,IF($B$27="CN",N19,IF($B$27="GT",S19,IF($B$27="TL",X19,AC19))))</f>
        <v>2.8530000000000002</v>
      </c>
      <c r="D19" s="13">
        <f>IF($B$27="DD",J19,IF($B$27="CN",O19,IF($B$27="GT",T19,IF($B$27="TL",Y19,AD19))))</f>
        <v>2.4350000000000001</v>
      </c>
      <c r="E19" s="13">
        <f>IF($B$27="DD",K19,IF($B$27="CN",P19,IF($B$27="GT",U19,IF($B$27="TL",Z19,AE19))))</f>
        <v>1.845</v>
      </c>
      <c r="F19" s="13">
        <f>IF($B$27="DD",L19,IF($B$27="CN",Q19,IF($B$27="GT",V19,IF($B$27="TL",AA19,AF19))))</f>
        <v>1.546</v>
      </c>
      <c r="G19" s="120">
        <f>ROUND(IF(G18&lt;=B18,B19,IF(G18&lt;=C18,B19-(B19-C19)*(G18-B18)/(C18-B18),IF(G18&lt;=D18,C19-(C19-D19)*(G18-C18)/(D18-C18),D19-(D19-E19)*(G18-D18)/(E18-D18)))),3)</f>
        <v>3.2850000000000001</v>
      </c>
      <c r="H19" s="29">
        <v>3.2850000000000001</v>
      </c>
      <c r="I19" s="29">
        <v>2.8530000000000002</v>
      </c>
      <c r="J19" s="29">
        <v>2.4350000000000001</v>
      </c>
      <c r="K19" s="25">
        <v>1.845</v>
      </c>
      <c r="L19" s="25">
        <v>1.546</v>
      </c>
      <c r="M19" s="38">
        <v>3.508</v>
      </c>
      <c r="N19" s="38">
        <v>3.137</v>
      </c>
      <c r="O19" s="38">
        <v>2.5590000000000002</v>
      </c>
      <c r="P19" s="39">
        <v>2.0739999999999998</v>
      </c>
      <c r="Q19" s="39">
        <v>1.6040000000000001</v>
      </c>
      <c r="R19" s="29">
        <v>3.2029999999999998</v>
      </c>
      <c r="S19" s="29">
        <v>2.7</v>
      </c>
      <c r="T19" s="29">
        <v>2.3559999999999999</v>
      </c>
      <c r="U19" s="25">
        <v>1.714</v>
      </c>
      <c r="V19" s="25">
        <v>1.272</v>
      </c>
      <c r="W19" s="38">
        <v>2.5979999999999999</v>
      </c>
      <c r="X19" s="38">
        <v>2.2919999999999998</v>
      </c>
      <c r="Y19" s="38">
        <v>2.0750000000000002</v>
      </c>
      <c r="Z19" s="39">
        <v>1.5449999999999999</v>
      </c>
      <c r="AA19" s="39">
        <v>1.1890000000000001</v>
      </c>
      <c r="AB19" s="29">
        <v>2.5659999999999998</v>
      </c>
      <c r="AC19" s="29">
        <v>2.2559999999999998</v>
      </c>
      <c r="AD19" s="29">
        <v>1.984</v>
      </c>
      <c r="AE19" s="25">
        <v>1.4610000000000001</v>
      </c>
      <c r="AF19" s="1">
        <v>1.1419999999999999</v>
      </c>
    </row>
    <row r="21" spans="1:32" s="11" customFormat="1">
      <c r="A21" s="11" t="s">
        <v>147</v>
      </c>
      <c r="B21" s="12">
        <v>5</v>
      </c>
      <c r="C21" s="12">
        <v>10</v>
      </c>
      <c r="D21" s="12">
        <v>50</v>
      </c>
      <c r="E21" s="12">
        <v>100</v>
      </c>
      <c r="F21" s="12"/>
      <c r="G21" s="30">
        <f>'THKP '!$K$26/1000000000</f>
        <v>3.3668439999999999</v>
      </c>
      <c r="H21" s="6"/>
      <c r="I21" s="6"/>
      <c r="K21" s="12">
        <v>15</v>
      </c>
      <c r="L21" s="12"/>
      <c r="M21" s="12">
        <v>50</v>
      </c>
      <c r="N21" s="12">
        <v>100</v>
      </c>
      <c r="O21" s="12"/>
      <c r="P21" s="30">
        <f>'THKP '!$F$7/1000000000</f>
        <v>2.6917956780000001</v>
      </c>
      <c r="Q21" s="30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2">
      <c r="A22" s="1" t="s">
        <v>17</v>
      </c>
      <c r="B22" s="13">
        <v>0.96</v>
      </c>
      <c r="C22" s="13">
        <v>0.64500000000000002</v>
      </c>
      <c r="D22" s="13">
        <v>0.45</v>
      </c>
      <c r="E22" s="13">
        <v>0.34499999999999997</v>
      </c>
      <c r="G22" s="120">
        <f>ROUND(IF(G21&lt;=B21,B22,IF(G21&lt;=C21,B22-(B22-C22)*(G21-B21)/(C21-B21),IF(G21&lt;=D21,C22-(C22-D22)*(G21-C21)/(D21-C21),D22-(D22-E22)*(G21-D21)/(E21-D21)))),3)</f>
        <v>0.96</v>
      </c>
      <c r="H22" s="187" t="s">
        <v>48</v>
      </c>
      <c r="I22" s="187"/>
      <c r="J22" s="187"/>
      <c r="K22" s="13">
        <v>0.16500000000000001</v>
      </c>
      <c r="L22" s="13"/>
      <c r="M22" s="13">
        <v>0.11</v>
      </c>
      <c r="N22" s="13">
        <v>8.5000000000000006E-2</v>
      </c>
      <c r="O22" s="13"/>
      <c r="P22" s="120">
        <f>ROUND(IF(P21&lt;=K21,K22,IF(P21&lt;=M21,K22-(K22-M22)*(P21-K21)/(M21-K21),IF(P21&lt;=N21,M22-(M22-N22)*(P21-M21)/(N21-M21),N22-(N22-O22)*(P21-N21)/(O21-N21)))),3)</f>
        <v>0.16500000000000001</v>
      </c>
      <c r="Q22" s="120"/>
    </row>
    <row r="23" spans="1:32">
      <c r="J23" s="1"/>
      <c r="K23" s="13"/>
      <c r="L23" s="13"/>
      <c r="M23" s="13"/>
      <c r="N23" s="13"/>
      <c r="O23" s="13"/>
      <c r="P23" s="1"/>
      <c r="Q23" s="1"/>
    </row>
    <row r="24" spans="1:32" s="11" customFormat="1">
      <c r="B24" s="12">
        <v>5</v>
      </c>
      <c r="C24" s="12">
        <v>10</v>
      </c>
      <c r="D24" s="12">
        <v>50</v>
      </c>
      <c r="E24" s="12">
        <v>100</v>
      </c>
      <c r="F24" s="12"/>
      <c r="G24" s="30">
        <f>'THKP '!$K$26/1000000000</f>
        <v>3.3668439999999999</v>
      </c>
      <c r="H24" s="6"/>
      <c r="I24" s="6"/>
      <c r="K24" s="12">
        <v>15</v>
      </c>
      <c r="L24" s="12"/>
      <c r="M24" s="12">
        <v>50</v>
      </c>
      <c r="N24" s="12">
        <v>100</v>
      </c>
      <c r="O24" s="12"/>
      <c r="P24" s="30">
        <f>'THKP '!$F$7/1000000000</f>
        <v>2.6917956780000001</v>
      </c>
      <c r="Q24" s="30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2">
      <c r="A25" s="1" t="s">
        <v>29</v>
      </c>
      <c r="B25" s="13">
        <v>0.56999999999999995</v>
      </c>
      <c r="C25" s="13">
        <v>0.39</v>
      </c>
      <c r="D25" s="13">
        <v>0.28499999999999998</v>
      </c>
      <c r="E25" s="13">
        <v>0.22500000000000001</v>
      </c>
      <c r="G25" s="120">
        <f>ROUND(IF(G24&lt;=B24,B25,IF(G24&lt;=C24,B25-(B25-C25)*(G24-B24)/(C24-B24),IF(G24&lt;=D24,C25-(C25-D25)*(G24-C24)/(D24-C24),D25-(D25-E25)*(G24-D24)/(E24-D24)))),3)</f>
        <v>0.56999999999999995</v>
      </c>
      <c r="H25" s="187" t="s">
        <v>49</v>
      </c>
      <c r="I25" s="187"/>
      <c r="J25" s="187"/>
      <c r="K25" s="13">
        <v>0.16</v>
      </c>
      <c r="L25" s="13"/>
      <c r="M25" s="13">
        <v>0.106</v>
      </c>
      <c r="N25" s="13">
        <v>8.3000000000000004E-2</v>
      </c>
      <c r="O25" s="13"/>
      <c r="P25" s="120">
        <f>ROUND(IF(P24&lt;=K24,K25,IF(P24&lt;=M24,K25-(K25-M25)*(P24-K24)/(M24-K24),IF(P24&lt;=N24,M25-(M25-N25)*(P24-M24)/(N24-M24),N25-(N25-O25)*(P24-N24)/(O24-N24)))),3)</f>
        <v>0.16</v>
      </c>
      <c r="Q25" s="120"/>
    </row>
    <row r="27" spans="1:32" s="11" customFormat="1">
      <c r="A27" s="11" t="s">
        <v>32</v>
      </c>
      <c r="B27" s="12" t="s">
        <v>34</v>
      </c>
      <c r="C27" s="12"/>
      <c r="D27" s="12"/>
      <c r="E27" s="12"/>
      <c r="F27" s="12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2">
      <c r="A28" s="1" t="s">
        <v>34</v>
      </c>
    </row>
    <row r="29" spans="1:32">
      <c r="A29" s="1" t="s">
        <v>33</v>
      </c>
    </row>
    <row r="30" spans="1:32">
      <c r="A30" s="1" t="s">
        <v>35</v>
      </c>
    </row>
    <row r="31" spans="1:32">
      <c r="A31" s="1" t="s">
        <v>45</v>
      </c>
    </row>
    <row r="32" spans="1:32">
      <c r="A32" s="1" t="s">
        <v>36</v>
      </c>
    </row>
  </sheetData>
  <mergeCells count="7">
    <mergeCell ref="W1:Z1"/>
    <mergeCell ref="AB1:AE1"/>
    <mergeCell ref="H22:J22"/>
    <mergeCell ref="H25:J25"/>
    <mergeCell ref="H1:K1"/>
    <mergeCell ref="M1:P1"/>
    <mergeCell ref="R1:U1"/>
  </mergeCells>
  <dataValidations disablePrompts="1" count="1">
    <dataValidation type="list" allowBlank="1" showInputMessage="1" showErrorMessage="1" sqref="B27" xr:uid="{00000000-0002-0000-0200-000000000000}">
      <formula1>$A$28:$A$32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C00000"/>
  </sheetPr>
  <dimension ref="A1:L34"/>
  <sheetViews>
    <sheetView tabSelected="1" topLeftCell="B10" zoomScale="85" zoomScaleNormal="85" workbookViewId="0">
      <selection activeCell="K27" sqref="K27"/>
    </sheetView>
  </sheetViews>
  <sheetFormatPr defaultColWidth="9" defaultRowHeight="15"/>
  <cols>
    <col min="1" max="1" width="5" style="2" customWidth="1"/>
    <col min="2" max="2" width="65.5546875" style="2" customWidth="1"/>
    <col min="3" max="4" width="9.6640625" style="2" customWidth="1"/>
    <col min="5" max="5" width="30.5546875" style="2" customWidth="1"/>
    <col min="6" max="6" width="14.88671875" style="2" bestFit="1" customWidth="1"/>
    <col min="7" max="7" width="9.33203125" style="2" customWidth="1"/>
    <col min="8" max="8" width="13.109375" style="2" bestFit="1" customWidth="1"/>
    <col min="9" max="9" width="15.88671875" style="2" bestFit="1" customWidth="1"/>
    <col min="10" max="10" width="7.44140625" style="2" bestFit="1" customWidth="1"/>
    <col min="11" max="11" width="22.6640625" style="50" bestFit="1" customWidth="1"/>
    <col min="12" max="12" width="30" style="2" customWidth="1"/>
    <col min="13" max="17" width="9" style="2"/>
    <col min="18" max="18" width="15.6640625" style="2" bestFit="1" customWidth="1"/>
    <col min="19" max="16384" width="9" style="2"/>
  </cols>
  <sheetData>
    <row r="1" spans="1:12" s="3" customFormat="1" ht="20.399999999999999">
      <c r="A1" s="188" t="s">
        <v>153</v>
      </c>
      <c r="B1" s="188"/>
      <c r="C1" s="188"/>
      <c r="D1" s="188"/>
      <c r="E1" s="188"/>
      <c r="F1" s="188"/>
      <c r="G1" s="188"/>
      <c r="H1" s="188"/>
      <c r="I1" s="188"/>
      <c r="J1" s="188"/>
      <c r="K1" s="48"/>
    </row>
    <row r="2" spans="1:12" s="5" customFormat="1" ht="23.25" customHeight="1">
      <c r="A2" s="189" t="s">
        <v>154</v>
      </c>
      <c r="B2" s="190"/>
      <c r="C2" s="190"/>
      <c r="D2" s="190"/>
      <c r="E2" s="190"/>
      <c r="F2" s="190"/>
      <c r="G2" s="190"/>
      <c r="H2" s="190"/>
      <c r="I2" s="190"/>
      <c r="J2" s="190"/>
      <c r="K2" s="49"/>
    </row>
    <row r="3" spans="1:12" s="5" customFormat="1" ht="20.25" customHeight="1">
      <c r="A3" s="189" t="s">
        <v>155</v>
      </c>
      <c r="B3" s="189"/>
      <c r="C3" s="189"/>
      <c r="D3" s="189"/>
      <c r="E3" s="189"/>
      <c r="F3" s="189"/>
      <c r="G3" s="189"/>
      <c r="H3" s="189"/>
      <c r="I3" s="189"/>
      <c r="J3" s="189"/>
      <c r="K3" s="49"/>
    </row>
    <row r="4" spans="1:12">
      <c r="A4" s="191" t="s">
        <v>0</v>
      </c>
      <c r="B4" s="191"/>
      <c r="C4" s="191"/>
      <c r="D4" s="191"/>
      <c r="E4" s="191"/>
      <c r="F4" s="191"/>
      <c r="G4" s="191"/>
      <c r="H4" s="191"/>
      <c r="I4" s="191"/>
      <c r="J4" s="191"/>
    </row>
    <row r="5" spans="1:12" s="6" customFormat="1" ht="22.2" customHeight="1">
      <c r="A5" s="199" t="s">
        <v>1</v>
      </c>
      <c r="B5" s="199" t="s">
        <v>2</v>
      </c>
      <c r="C5" s="199" t="s">
        <v>5</v>
      </c>
      <c r="D5" s="199" t="s">
        <v>134</v>
      </c>
      <c r="E5" s="199" t="s">
        <v>3</v>
      </c>
      <c r="F5" s="197" t="s">
        <v>7</v>
      </c>
      <c r="G5" s="195" t="s">
        <v>87</v>
      </c>
      <c r="H5" s="196"/>
      <c r="I5" s="197" t="s">
        <v>8</v>
      </c>
      <c r="J5" s="197" t="s">
        <v>4</v>
      </c>
      <c r="K5" s="51"/>
    </row>
    <row r="6" spans="1:12" s="6" customFormat="1" ht="14.4" customHeight="1">
      <c r="A6" s="200"/>
      <c r="B6" s="200"/>
      <c r="C6" s="200"/>
      <c r="D6" s="200"/>
      <c r="E6" s="200"/>
      <c r="F6" s="198"/>
      <c r="G6" s="133" t="s">
        <v>88</v>
      </c>
      <c r="H6" s="133" t="s">
        <v>89</v>
      </c>
      <c r="I6" s="198"/>
      <c r="J6" s="198"/>
      <c r="K6" s="51"/>
    </row>
    <row r="7" spans="1:12" s="4" customFormat="1" ht="22.2" customHeight="1">
      <c r="A7" s="105" t="s">
        <v>74</v>
      </c>
      <c r="B7" s="106" t="s">
        <v>9</v>
      </c>
      <c r="C7" s="107"/>
      <c r="D7" s="99"/>
      <c r="E7" s="105" t="s">
        <v>20</v>
      </c>
      <c r="F7" s="108">
        <f>SUM(F8:F8)</f>
        <v>2691795678</v>
      </c>
      <c r="G7" s="108"/>
      <c r="H7" s="108">
        <f>SUM(H8:H8)</f>
        <v>215343654.24000001</v>
      </c>
      <c r="I7" s="108">
        <f>ROUND(F7+H7,-3)</f>
        <v>2907139000</v>
      </c>
      <c r="J7" s="105" t="s">
        <v>20</v>
      </c>
      <c r="K7" s="52"/>
      <c r="L7" s="117"/>
    </row>
    <row r="8" spans="1:12" s="4" customFormat="1" ht="22.2" customHeight="1">
      <c r="A8" s="129">
        <v>1</v>
      </c>
      <c r="B8" s="130" t="s">
        <v>162</v>
      </c>
      <c r="C8" s="131"/>
      <c r="D8" s="99"/>
      <c r="E8" s="129" t="s">
        <v>86</v>
      </c>
      <c r="F8" s="132">
        <f>'[1]TH chi phí XD'!$C$6</f>
        <v>2691795678</v>
      </c>
      <c r="G8" s="134">
        <v>0.08</v>
      </c>
      <c r="H8" s="132">
        <f>F8*G8</f>
        <v>215343654.24000001</v>
      </c>
      <c r="I8" s="100">
        <f>F8+H8</f>
        <v>2907139332.2399998</v>
      </c>
      <c r="J8" s="129" t="s">
        <v>28</v>
      </c>
      <c r="K8" s="52"/>
      <c r="L8" s="117"/>
    </row>
    <row r="9" spans="1:12" s="4" customFormat="1" ht="22.2" customHeight="1">
      <c r="A9" s="122" t="s">
        <v>139</v>
      </c>
      <c r="B9" s="102" t="s">
        <v>80</v>
      </c>
      <c r="C9" s="103">
        <f>'Nội suy TT12-2021'!G2/100</f>
        <v>3.4460000000000005E-2</v>
      </c>
      <c r="D9" s="99"/>
      <c r="E9" s="109" t="str">
        <f>C9*100&amp;"% x Gxd"</f>
        <v>3,446% x Gxd</v>
      </c>
      <c r="F9" s="104">
        <f>C9*($F$7)</f>
        <v>92759279.063880011</v>
      </c>
      <c r="G9" s="134">
        <v>0.08</v>
      </c>
      <c r="H9" s="135">
        <f>F9*G9</f>
        <v>7420742.325110401</v>
      </c>
      <c r="I9" s="104">
        <f>ROUND(F9+H9,-3)</f>
        <v>100180000</v>
      </c>
      <c r="J9" s="101" t="s">
        <v>21</v>
      </c>
      <c r="K9" s="55"/>
    </row>
    <row r="10" spans="1:12" s="4" customFormat="1" ht="22.2" customHeight="1">
      <c r="A10" s="122" t="s">
        <v>75</v>
      </c>
      <c r="B10" s="102" t="s">
        <v>79</v>
      </c>
      <c r="C10" s="103"/>
      <c r="D10" s="99"/>
      <c r="E10" s="109" t="s">
        <v>152</v>
      </c>
      <c r="F10" s="104">
        <f>SUM(F11:F17)</f>
        <v>273486434.60166895</v>
      </c>
      <c r="G10" s="104"/>
      <c r="H10" s="104">
        <f>SUM(H11:H17)</f>
        <v>21878914.768133517</v>
      </c>
      <c r="I10" s="104">
        <f>ROUND(SUM(I11:I17),-3)</f>
        <v>295365000</v>
      </c>
      <c r="J10" s="101" t="s">
        <v>22</v>
      </c>
      <c r="K10" s="55"/>
    </row>
    <row r="11" spans="1:12" ht="22.2" customHeight="1">
      <c r="A11" s="97">
        <f>ROW()-10</f>
        <v>1</v>
      </c>
      <c r="B11" s="98" t="s">
        <v>81</v>
      </c>
      <c r="C11" s="99">
        <f>'Nội suy TT12-2021'!G7/100</f>
        <v>4.9770000000000002E-2</v>
      </c>
      <c r="D11" s="173">
        <v>1.1499999999999999</v>
      </c>
      <c r="E11" s="110" t="str">
        <f>C11*100&amp;"% xGxd x 1,15"</f>
        <v>4,977% xGxd x 1,15</v>
      </c>
      <c r="F11" s="100">
        <f>D11*C11*($F$7)</f>
        <v>154066271.52816898</v>
      </c>
      <c r="G11" s="134">
        <v>0.08</v>
      </c>
      <c r="H11" s="132">
        <f t="shared" ref="H11:H17" si="0">F11*G11</f>
        <v>12325301.722253518</v>
      </c>
      <c r="I11" s="100">
        <f t="shared" ref="I11:I17" si="1">F11+H11</f>
        <v>166391573.25042251</v>
      </c>
      <c r="J11" s="97" t="s">
        <v>85</v>
      </c>
      <c r="K11" s="56"/>
    </row>
    <row r="12" spans="1:12" ht="22.2" customHeight="1">
      <c r="A12" s="97">
        <f t="shared" ref="A12:A17" si="2">ROW()-10</f>
        <v>2</v>
      </c>
      <c r="B12" s="184" t="s">
        <v>156</v>
      </c>
      <c r="C12" s="99">
        <f>'Nội suy TT12-2021'!G16/100</f>
        <v>4.3200000000000001E-3</v>
      </c>
      <c r="D12" s="183"/>
      <c r="E12" s="110" t="str">
        <f>C12*100&amp;"% xGxd"</f>
        <v>0,432% xGxd</v>
      </c>
      <c r="F12" s="100">
        <f>C12*($F$7)</f>
        <v>11628557.32896</v>
      </c>
      <c r="G12" s="134">
        <v>0.08</v>
      </c>
      <c r="H12" s="132">
        <f t="shared" si="0"/>
        <v>930284.58631679998</v>
      </c>
      <c r="I12" s="100">
        <f t="shared" si="1"/>
        <v>12558841.915276799</v>
      </c>
      <c r="J12" s="97" t="s">
        <v>23</v>
      </c>
      <c r="K12" s="56"/>
    </row>
    <row r="13" spans="1:12" ht="22.2" customHeight="1">
      <c r="A13" s="97">
        <f t="shared" si="2"/>
        <v>3</v>
      </c>
      <c r="B13" s="185" t="s">
        <v>157</v>
      </c>
      <c r="C13" s="99">
        <v>1E-3</v>
      </c>
      <c r="D13" s="183"/>
      <c r="E13" s="110" t="str">
        <f>C13*100&amp;"% xGxd"</f>
        <v>0,1% xGxd</v>
      </c>
      <c r="F13" s="100">
        <f t="shared" ref="F13:F16" si="3">C13*($F$7)</f>
        <v>2691795.6779999998</v>
      </c>
      <c r="G13" s="134">
        <v>0.08</v>
      </c>
      <c r="H13" s="132">
        <f t="shared" si="0"/>
        <v>215343.65424</v>
      </c>
      <c r="I13" s="100">
        <f t="shared" si="1"/>
        <v>2907139.3322399999</v>
      </c>
      <c r="J13" s="97" t="s">
        <v>24</v>
      </c>
      <c r="K13" s="56"/>
    </row>
    <row r="14" spans="1:12" ht="22.2" customHeight="1">
      <c r="A14" s="97">
        <f t="shared" si="2"/>
        <v>4</v>
      </c>
      <c r="B14" s="185" t="s">
        <v>158</v>
      </c>
      <c r="C14" s="99" t="s">
        <v>149</v>
      </c>
      <c r="D14" s="183"/>
      <c r="E14" s="110" t="s">
        <v>164</v>
      </c>
      <c r="F14" s="100">
        <v>3000000</v>
      </c>
      <c r="G14" s="134">
        <v>0.08</v>
      </c>
      <c r="H14" s="132">
        <f t="shared" si="0"/>
        <v>240000</v>
      </c>
      <c r="I14" s="100">
        <f t="shared" si="1"/>
        <v>3240000</v>
      </c>
      <c r="J14" s="97" t="s">
        <v>159</v>
      </c>
      <c r="K14" s="56"/>
    </row>
    <row r="15" spans="1:12" ht="22.2" customHeight="1">
      <c r="A15" s="97">
        <f t="shared" si="2"/>
        <v>5</v>
      </c>
      <c r="B15" s="98" t="s">
        <v>82</v>
      </c>
      <c r="C15" s="99">
        <f>'Nội suy TT12-2021'!G10/100</f>
        <v>2.5800000000000003E-3</v>
      </c>
      <c r="D15" s="99"/>
      <c r="E15" s="110" t="str">
        <f>C15*100&amp;"% x Gxd "</f>
        <v xml:space="preserve">0,258% x Gxd </v>
      </c>
      <c r="F15" s="100">
        <f t="shared" si="3"/>
        <v>6944832.8492400004</v>
      </c>
      <c r="G15" s="134">
        <v>0.08</v>
      </c>
      <c r="H15" s="132">
        <f t="shared" si="0"/>
        <v>555586.62793920003</v>
      </c>
      <c r="I15" s="100">
        <f t="shared" si="1"/>
        <v>7500419.4771792004</v>
      </c>
      <c r="J15" s="97" t="s">
        <v>160</v>
      </c>
      <c r="K15" s="56"/>
    </row>
    <row r="16" spans="1:12" ht="22.2" customHeight="1">
      <c r="A16" s="97">
        <f t="shared" si="2"/>
        <v>6</v>
      </c>
      <c r="B16" s="98" t="s">
        <v>83</v>
      </c>
      <c r="C16" s="99">
        <f>'Nội suy TT12-2021'!G13/100</f>
        <v>2.5000000000000001E-3</v>
      </c>
      <c r="D16" s="99"/>
      <c r="E16" s="110" t="str">
        <f>C16*100&amp;"% x Gxd "</f>
        <v xml:space="preserve">0,25% x Gxd </v>
      </c>
      <c r="F16" s="100">
        <f t="shared" si="3"/>
        <v>6729489.1950000003</v>
      </c>
      <c r="G16" s="134">
        <v>0.08</v>
      </c>
      <c r="H16" s="132">
        <f t="shared" si="0"/>
        <v>538359.13560000004</v>
      </c>
      <c r="I16" s="100">
        <f t="shared" si="1"/>
        <v>7267848.3306</v>
      </c>
      <c r="J16" s="97" t="s">
        <v>161</v>
      </c>
      <c r="K16" s="56"/>
    </row>
    <row r="17" spans="1:12" ht="22.2" customHeight="1">
      <c r="A17" s="97">
        <f t="shared" si="2"/>
        <v>7</v>
      </c>
      <c r="B17" s="98" t="s">
        <v>84</v>
      </c>
      <c r="C17" s="99">
        <f>'Nội suy TT12-2021'!G19/100</f>
        <v>3.2850000000000004E-2</v>
      </c>
      <c r="D17" s="99"/>
      <c r="E17" s="110" t="str">
        <f>C17*100&amp;"% x Gxd"</f>
        <v>3,285% x Gxd</v>
      </c>
      <c r="F17" s="100">
        <f>F7*C17</f>
        <v>88425488.022300005</v>
      </c>
      <c r="G17" s="134">
        <v>0.08</v>
      </c>
      <c r="H17" s="132">
        <f t="shared" si="0"/>
        <v>7074039.0417840006</v>
      </c>
      <c r="I17" s="100">
        <f t="shared" si="1"/>
        <v>95499527.064084008</v>
      </c>
      <c r="J17" s="97" t="s">
        <v>150</v>
      </c>
      <c r="K17" s="56"/>
    </row>
    <row r="18" spans="1:12" s="4" customFormat="1" ht="22.2" customHeight="1">
      <c r="A18" s="122" t="s">
        <v>76</v>
      </c>
      <c r="B18" s="123" t="s">
        <v>16</v>
      </c>
      <c r="C18" s="124"/>
      <c r="D18" s="99"/>
      <c r="E18" s="122" t="s">
        <v>148</v>
      </c>
      <c r="F18" s="104">
        <f>SUM(F19:F22)</f>
        <v>60866703.181049995</v>
      </c>
      <c r="G18" s="104"/>
      <c r="H18" s="104">
        <f>SUM(H19:H22)</f>
        <v>3293140.0961783999</v>
      </c>
      <c r="I18" s="104">
        <f>ROUND(SUM(I19:I22),-3)</f>
        <v>64160000</v>
      </c>
      <c r="J18" s="101" t="s">
        <v>25</v>
      </c>
      <c r="K18" s="55"/>
    </row>
    <row r="19" spans="1:12" ht="22.2" customHeight="1">
      <c r="A19" s="175">
        <f>ROW()-17</f>
        <v>2</v>
      </c>
      <c r="B19" s="176" t="s">
        <v>165</v>
      </c>
      <c r="C19" s="180">
        <v>1.9000000000000001E-4</v>
      </c>
      <c r="D19" s="177"/>
      <c r="E19" s="110" t="str">
        <f>C19*100&amp;"% x Gxd"</f>
        <v>0,019% x Gxd</v>
      </c>
      <c r="F19" s="178">
        <f>C19*$F$7</f>
        <v>511441.17882000003</v>
      </c>
      <c r="G19" s="134" t="s">
        <v>149</v>
      </c>
      <c r="H19" s="179">
        <v>0</v>
      </c>
      <c r="I19" s="178">
        <f>F19+H19</f>
        <v>511441.17882000003</v>
      </c>
      <c r="J19" s="175" t="s">
        <v>135</v>
      </c>
      <c r="K19" s="56"/>
    </row>
    <row r="20" spans="1:12" ht="27.6">
      <c r="A20" s="175">
        <f t="shared" ref="A20:A22" si="4">ROW()-17</f>
        <v>3</v>
      </c>
      <c r="B20" s="181" t="s">
        <v>145</v>
      </c>
      <c r="C20" s="125">
        <f>'Nội suy TT12-2021'!G25/100</f>
        <v>5.6999999999999993E-3</v>
      </c>
      <c r="D20" s="99"/>
      <c r="E20" s="126" t="str">
        <f>C20*100&amp;"% x TMĐT trừ dp"</f>
        <v>0,57% x TMĐT trừ dp</v>
      </c>
      <c r="F20" s="100">
        <f>K26*C20</f>
        <v>19191010.799999997</v>
      </c>
      <c r="G20" s="100"/>
      <c r="H20" s="132">
        <f>F20*G20</f>
        <v>0</v>
      </c>
      <c r="I20" s="100">
        <f>F20+H20</f>
        <v>19191010.799999997</v>
      </c>
      <c r="J20" s="175" t="s">
        <v>136</v>
      </c>
      <c r="K20" s="56"/>
    </row>
    <row r="21" spans="1:12" ht="22.2" customHeight="1">
      <c r="A21" s="175">
        <f t="shared" si="4"/>
        <v>4</v>
      </c>
      <c r="B21" s="127" t="s">
        <v>146</v>
      </c>
      <c r="C21" s="125">
        <f>'Nội suy TT12-2021'!G22/100</f>
        <v>9.5999999999999992E-3</v>
      </c>
      <c r="D21" s="99"/>
      <c r="E21" s="126" t="str">
        <f>C21*100&amp;"% x TMĐT trừ dp "</f>
        <v xml:space="preserve">0,96% x TMĐT trừ dp </v>
      </c>
      <c r="F21" s="100">
        <f>K26*C21</f>
        <v>32321702.399999999</v>
      </c>
      <c r="G21" s="134">
        <v>0.08</v>
      </c>
      <c r="H21" s="132">
        <f>F21*G21</f>
        <v>2585736.1919999998</v>
      </c>
      <c r="I21" s="100">
        <f>F21+H21</f>
        <v>34907438.592</v>
      </c>
      <c r="J21" s="175" t="s">
        <v>138</v>
      </c>
      <c r="K21" s="56"/>
    </row>
    <row r="22" spans="1:12" ht="22.2" customHeight="1">
      <c r="A22" s="175">
        <f t="shared" si="4"/>
        <v>5</v>
      </c>
      <c r="B22" s="98" t="s">
        <v>137</v>
      </c>
      <c r="C22" s="99">
        <v>0.1</v>
      </c>
      <c r="D22" s="99"/>
      <c r="E22" s="174" t="s">
        <v>151</v>
      </c>
      <c r="F22" s="100">
        <f>F17*10%</f>
        <v>8842548.8022300005</v>
      </c>
      <c r="G22" s="134">
        <v>0.08</v>
      </c>
      <c r="H22" s="132">
        <f>F22*G22</f>
        <v>707403.90417840006</v>
      </c>
      <c r="I22" s="100">
        <f>F22+H22</f>
        <v>9549952.7064084001</v>
      </c>
      <c r="J22" s="175" t="s">
        <v>140</v>
      </c>
      <c r="K22" s="56"/>
    </row>
    <row r="23" spans="1:12" s="47" customFormat="1" ht="22.2" customHeight="1">
      <c r="A23" s="101" t="s">
        <v>77</v>
      </c>
      <c r="B23" s="102" t="s">
        <v>18</v>
      </c>
      <c r="C23" s="111"/>
      <c r="D23" s="99"/>
      <c r="E23" s="109"/>
      <c r="F23" s="112"/>
      <c r="G23" s="112"/>
      <c r="H23" s="112"/>
      <c r="I23" s="104">
        <f>ROUND(SUM(I24),-3)</f>
        <v>168342000</v>
      </c>
      <c r="J23" s="101" t="s">
        <v>26</v>
      </c>
      <c r="K23" s="53"/>
    </row>
    <row r="24" spans="1:12" s="47" customFormat="1" ht="27" customHeight="1">
      <c r="A24" s="86">
        <v>1</v>
      </c>
      <c r="B24" s="87" t="s">
        <v>70</v>
      </c>
      <c r="C24" s="119">
        <v>0.05</v>
      </c>
      <c r="D24" s="99"/>
      <c r="E24" s="88" t="s">
        <v>91</v>
      </c>
      <c r="F24" s="89"/>
      <c r="G24" s="89"/>
      <c r="H24" s="89"/>
      <c r="I24" s="90">
        <f>(I7+I9+I10+I18)*C24</f>
        <v>168342200</v>
      </c>
      <c r="J24" s="86" t="s">
        <v>26</v>
      </c>
      <c r="K24" s="53"/>
      <c r="L24" s="128"/>
    </row>
    <row r="25" spans="1:12" s="4" customFormat="1" ht="18" customHeight="1">
      <c r="A25" s="76"/>
      <c r="B25" s="75" t="s">
        <v>19</v>
      </c>
      <c r="C25" s="76"/>
      <c r="D25" s="107"/>
      <c r="E25" s="76"/>
      <c r="F25" s="77"/>
      <c r="G25" s="114"/>
      <c r="H25" s="77"/>
      <c r="I25" s="77">
        <f>I7+I9+I10+I18+I23</f>
        <v>3535186000</v>
      </c>
      <c r="J25" s="75"/>
      <c r="K25" s="52">
        <f>I7+I9+I10+I18</f>
        <v>3366844000</v>
      </c>
    </row>
    <row r="26" spans="1:12" s="4" customFormat="1" ht="18" customHeight="1">
      <c r="A26" s="76"/>
      <c r="B26" s="75" t="s">
        <v>73</v>
      </c>
      <c r="C26" s="76"/>
      <c r="D26" s="172"/>
      <c r="E26" s="76"/>
      <c r="F26" s="77"/>
      <c r="G26" s="114"/>
      <c r="H26" s="77"/>
      <c r="I26" s="114">
        <f>ROUND(I25,-3)</f>
        <v>3535186000</v>
      </c>
      <c r="J26" s="75" t="s">
        <v>27</v>
      </c>
      <c r="K26" s="118">
        <v>3366844000</v>
      </c>
      <c r="L26" s="4" t="s">
        <v>90</v>
      </c>
    </row>
    <row r="27" spans="1:12" s="4" customFormat="1" ht="21" customHeight="1">
      <c r="A27" s="201" t="str">
        <f>Sheet1!B1</f>
        <v>(Bằng chữ : Ba tỷ, năm trăm ba mươi lăm triệu, một trăm tám mươi sáu ngàn đồng)</v>
      </c>
      <c r="B27" s="202"/>
      <c r="C27" s="202"/>
      <c r="D27" s="202"/>
      <c r="E27" s="202"/>
      <c r="F27" s="202"/>
      <c r="G27" s="202"/>
      <c r="H27" s="202"/>
      <c r="I27" s="202"/>
      <c r="J27" s="116"/>
      <c r="K27" s="114"/>
    </row>
    <row r="28" spans="1:12" ht="17.25" customHeight="1">
      <c r="A28" s="78"/>
      <c r="B28" s="79"/>
      <c r="C28" s="79"/>
      <c r="D28" s="79"/>
      <c r="E28" s="79"/>
      <c r="F28" s="192" t="s">
        <v>144</v>
      </c>
      <c r="G28" s="192"/>
      <c r="H28" s="192"/>
      <c r="I28" s="192"/>
      <c r="J28" s="192"/>
    </row>
    <row r="29" spans="1:12" s="4" customFormat="1" ht="29.25" customHeight="1">
      <c r="A29" s="80"/>
      <c r="B29" s="96" t="s">
        <v>141</v>
      </c>
      <c r="C29" s="194"/>
      <c r="D29" s="194"/>
      <c r="E29" s="194"/>
      <c r="F29" s="193" t="s">
        <v>163</v>
      </c>
      <c r="G29" s="193"/>
      <c r="H29" s="193"/>
      <c r="I29" s="193"/>
      <c r="J29" s="193"/>
      <c r="K29" s="52"/>
    </row>
    <row r="30" spans="1:12" s="4" customFormat="1" ht="12.6" customHeight="1">
      <c r="A30" s="113"/>
      <c r="B30" s="113"/>
      <c r="C30" s="96"/>
      <c r="D30" s="96"/>
      <c r="E30" s="96"/>
      <c r="F30" s="96"/>
      <c r="G30" s="96"/>
      <c r="H30" s="96"/>
      <c r="I30" s="115"/>
      <c r="J30" s="96"/>
      <c r="K30" s="52"/>
    </row>
    <row r="31" spans="1:12" ht="13.8" customHeight="1">
      <c r="A31" s="79"/>
      <c r="B31" s="79"/>
      <c r="C31" s="79"/>
      <c r="D31" s="79"/>
      <c r="E31" s="79"/>
      <c r="F31" s="79"/>
      <c r="G31" s="79"/>
      <c r="H31" s="79"/>
      <c r="I31" s="79"/>
      <c r="J31" s="79"/>
    </row>
    <row r="32" spans="1:12" ht="18" customHeight="1">
      <c r="A32" s="79"/>
      <c r="B32" s="79"/>
      <c r="C32" s="79"/>
      <c r="D32" s="79"/>
      <c r="E32" s="79"/>
      <c r="F32" s="79"/>
      <c r="G32" s="79"/>
      <c r="H32" s="79"/>
      <c r="I32" s="79"/>
      <c r="J32" s="79"/>
    </row>
    <row r="33" spans="1:11" s="17" customFormat="1" ht="23.4" customHeight="1">
      <c r="A33" s="79"/>
      <c r="B33" s="96" t="s">
        <v>142</v>
      </c>
      <c r="C33" s="80"/>
      <c r="D33" s="80"/>
      <c r="E33" s="80"/>
      <c r="F33" s="80"/>
      <c r="G33" s="81"/>
      <c r="H33" s="81"/>
      <c r="I33" s="81"/>
      <c r="J33" s="81"/>
      <c r="K33" s="54"/>
    </row>
    <row r="34" spans="1:11" ht="15.6">
      <c r="A34" s="59"/>
      <c r="B34" s="182" t="s">
        <v>143</v>
      </c>
      <c r="C34" s="81"/>
      <c r="D34" s="81"/>
      <c r="E34" s="81"/>
      <c r="F34" s="81"/>
      <c r="G34" s="59"/>
      <c r="H34" s="59"/>
      <c r="I34" s="59"/>
      <c r="J34" s="59"/>
    </row>
  </sheetData>
  <mergeCells count="17">
    <mergeCell ref="A5:A6"/>
    <mergeCell ref="A1:J1"/>
    <mergeCell ref="A2:J2"/>
    <mergeCell ref="A4:J4"/>
    <mergeCell ref="F28:J28"/>
    <mergeCell ref="F29:J29"/>
    <mergeCell ref="C29:E29"/>
    <mergeCell ref="A3:J3"/>
    <mergeCell ref="G5:H5"/>
    <mergeCell ref="F5:F6"/>
    <mergeCell ref="E5:E6"/>
    <mergeCell ref="A27:I27"/>
    <mergeCell ref="I5:I6"/>
    <mergeCell ref="J5:J6"/>
    <mergeCell ref="D5:D6"/>
    <mergeCell ref="C5:C6"/>
    <mergeCell ref="B5:B6"/>
  </mergeCells>
  <phoneticPr fontId="236" type="noConversion"/>
  <printOptions horizontalCentered="1"/>
  <pageMargins left="0.26" right="0" top="0.196850393700787" bottom="0.196850393700787" header="0.27559055118110198" footer="0.196850393700787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70"/>
  <sheetViews>
    <sheetView topLeftCell="A4" workbookViewId="0">
      <selection activeCell="A2" sqref="A2"/>
    </sheetView>
  </sheetViews>
  <sheetFormatPr defaultRowHeight="13.8"/>
  <cols>
    <col min="1" max="1" width="14.88671875" style="141" bestFit="1" customWidth="1"/>
    <col min="2" max="256" width="9.109375" style="141"/>
    <col min="257" max="257" width="14.88671875" style="141" bestFit="1" customWidth="1"/>
    <col min="258" max="512" width="9.109375" style="141"/>
    <col min="513" max="513" width="14.88671875" style="141" bestFit="1" customWidth="1"/>
    <col min="514" max="768" width="9.109375" style="141"/>
    <col min="769" max="769" width="14.88671875" style="141" bestFit="1" customWidth="1"/>
    <col min="770" max="1024" width="9.109375" style="141"/>
    <col min="1025" max="1025" width="14.88671875" style="141" bestFit="1" customWidth="1"/>
    <col min="1026" max="1280" width="9.109375" style="141"/>
    <col min="1281" max="1281" width="14.88671875" style="141" bestFit="1" customWidth="1"/>
    <col min="1282" max="1536" width="9.109375" style="141"/>
    <col min="1537" max="1537" width="14.88671875" style="141" bestFit="1" customWidth="1"/>
    <col min="1538" max="1792" width="9.109375" style="141"/>
    <col min="1793" max="1793" width="14.88671875" style="141" bestFit="1" customWidth="1"/>
    <col min="1794" max="2048" width="9.109375" style="141"/>
    <col min="2049" max="2049" width="14.88671875" style="141" bestFit="1" customWidth="1"/>
    <col min="2050" max="2304" width="9.109375" style="141"/>
    <col min="2305" max="2305" width="14.88671875" style="141" bestFit="1" customWidth="1"/>
    <col min="2306" max="2560" width="9.109375" style="141"/>
    <col min="2561" max="2561" width="14.88671875" style="141" bestFit="1" customWidth="1"/>
    <col min="2562" max="2816" width="9.109375" style="141"/>
    <col min="2817" max="2817" width="14.88671875" style="141" bestFit="1" customWidth="1"/>
    <col min="2818" max="3072" width="9.109375" style="141"/>
    <col min="3073" max="3073" width="14.88671875" style="141" bestFit="1" customWidth="1"/>
    <col min="3074" max="3328" width="9.109375" style="141"/>
    <col min="3329" max="3329" width="14.88671875" style="141" bestFit="1" customWidth="1"/>
    <col min="3330" max="3584" width="9.109375" style="141"/>
    <col min="3585" max="3585" width="14.88671875" style="141" bestFit="1" customWidth="1"/>
    <col min="3586" max="3840" width="9.109375" style="141"/>
    <col min="3841" max="3841" width="14.88671875" style="141" bestFit="1" customWidth="1"/>
    <col min="3842" max="4096" width="9.109375" style="141"/>
    <col min="4097" max="4097" width="14.88671875" style="141" bestFit="1" customWidth="1"/>
    <col min="4098" max="4352" width="9.109375" style="141"/>
    <col min="4353" max="4353" width="14.88671875" style="141" bestFit="1" customWidth="1"/>
    <col min="4354" max="4608" width="9.109375" style="141"/>
    <col min="4609" max="4609" width="14.88671875" style="141" bestFit="1" customWidth="1"/>
    <col min="4610" max="4864" width="9.109375" style="141"/>
    <col min="4865" max="4865" width="14.88671875" style="141" bestFit="1" customWidth="1"/>
    <col min="4866" max="5120" width="9.109375" style="141"/>
    <col min="5121" max="5121" width="14.88671875" style="141" bestFit="1" customWidth="1"/>
    <col min="5122" max="5376" width="9.109375" style="141"/>
    <col min="5377" max="5377" width="14.88671875" style="141" bestFit="1" customWidth="1"/>
    <col min="5378" max="5632" width="9.109375" style="141"/>
    <col min="5633" max="5633" width="14.88671875" style="141" bestFit="1" customWidth="1"/>
    <col min="5634" max="5888" width="9.109375" style="141"/>
    <col min="5889" max="5889" width="14.88671875" style="141" bestFit="1" customWidth="1"/>
    <col min="5890" max="6144" width="9.109375" style="141"/>
    <col min="6145" max="6145" width="14.88671875" style="141" bestFit="1" customWidth="1"/>
    <col min="6146" max="6400" width="9.109375" style="141"/>
    <col min="6401" max="6401" width="14.88671875" style="141" bestFit="1" customWidth="1"/>
    <col min="6402" max="6656" width="9.109375" style="141"/>
    <col min="6657" max="6657" width="14.88671875" style="141" bestFit="1" customWidth="1"/>
    <col min="6658" max="6912" width="9.109375" style="141"/>
    <col min="6913" max="6913" width="14.88671875" style="141" bestFit="1" customWidth="1"/>
    <col min="6914" max="7168" width="9.109375" style="141"/>
    <col min="7169" max="7169" width="14.88671875" style="141" bestFit="1" customWidth="1"/>
    <col min="7170" max="7424" width="9.109375" style="141"/>
    <col min="7425" max="7425" width="14.88671875" style="141" bestFit="1" customWidth="1"/>
    <col min="7426" max="7680" width="9.109375" style="141"/>
    <col min="7681" max="7681" width="14.88671875" style="141" bestFit="1" customWidth="1"/>
    <col min="7682" max="7936" width="9.109375" style="141"/>
    <col min="7937" max="7937" width="14.88671875" style="141" bestFit="1" customWidth="1"/>
    <col min="7938" max="8192" width="9.109375" style="141"/>
    <col min="8193" max="8193" width="14.88671875" style="141" bestFit="1" customWidth="1"/>
    <col min="8194" max="8448" width="9.109375" style="141"/>
    <col min="8449" max="8449" width="14.88671875" style="141" bestFit="1" customWidth="1"/>
    <col min="8450" max="8704" width="9.109375" style="141"/>
    <col min="8705" max="8705" width="14.88671875" style="141" bestFit="1" customWidth="1"/>
    <col min="8706" max="8960" width="9.109375" style="141"/>
    <col min="8961" max="8961" width="14.88671875" style="141" bestFit="1" customWidth="1"/>
    <col min="8962" max="9216" width="9.109375" style="141"/>
    <col min="9217" max="9217" width="14.88671875" style="141" bestFit="1" customWidth="1"/>
    <col min="9218" max="9472" width="9.109375" style="141"/>
    <col min="9473" max="9473" width="14.88671875" style="141" bestFit="1" customWidth="1"/>
    <col min="9474" max="9728" width="9.109375" style="141"/>
    <col min="9729" max="9729" width="14.88671875" style="141" bestFit="1" customWidth="1"/>
    <col min="9730" max="9984" width="9.109375" style="141"/>
    <col min="9985" max="9985" width="14.88671875" style="141" bestFit="1" customWidth="1"/>
    <col min="9986" max="10240" width="9.109375" style="141"/>
    <col min="10241" max="10241" width="14.88671875" style="141" bestFit="1" customWidth="1"/>
    <col min="10242" max="10496" width="9.109375" style="141"/>
    <col min="10497" max="10497" width="14.88671875" style="141" bestFit="1" customWidth="1"/>
    <col min="10498" max="10752" width="9.109375" style="141"/>
    <col min="10753" max="10753" width="14.88671875" style="141" bestFit="1" customWidth="1"/>
    <col min="10754" max="11008" width="9.109375" style="141"/>
    <col min="11009" max="11009" width="14.88671875" style="141" bestFit="1" customWidth="1"/>
    <col min="11010" max="11264" width="9.109375" style="141"/>
    <col min="11265" max="11265" width="14.88671875" style="141" bestFit="1" customWidth="1"/>
    <col min="11266" max="11520" width="9.109375" style="141"/>
    <col min="11521" max="11521" width="14.88671875" style="141" bestFit="1" customWidth="1"/>
    <col min="11522" max="11776" width="9.109375" style="141"/>
    <col min="11777" max="11777" width="14.88671875" style="141" bestFit="1" customWidth="1"/>
    <col min="11778" max="12032" width="9.109375" style="141"/>
    <col min="12033" max="12033" width="14.88671875" style="141" bestFit="1" customWidth="1"/>
    <col min="12034" max="12288" width="9.109375" style="141"/>
    <col min="12289" max="12289" width="14.88671875" style="141" bestFit="1" customWidth="1"/>
    <col min="12290" max="12544" width="9.109375" style="141"/>
    <col min="12545" max="12545" width="14.88671875" style="141" bestFit="1" customWidth="1"/>
    <col min="12546" max="12800" width="9.109375" style="141"/>
    <col min="12801" max="12801" width="14.88671875" style="141" bestFit="1" customWidth="1"/>
    <col min="12802" max="13056" width="9.109375" style="141"/>
    <col min="13057" max="13057" width="14.88671875" style="141" bestFit="1" customWidth="1"/>
    <col min="13058" max="13312" width="9.109375" style="141"/>
    <col min="13313" max="13313" width="14.88671875" style="141" bestFit="1" customWidth="1"/>
    <col min="13314" max="13568" width="9.109375" style="141"/>
    <col min="13569" max="13569" width="14.88671875" style="141" bestFit="1" customWidth="1"/>
    <col min="13570" max="13824" width="9.109375" style="141"/>
    <col min="13825" max="13825" width="14.88671875" style="141" bestFit="1" customWidth="1"/>
    <col min="13826" max="14080" width="9.109375" style="141"/>
    <col min="14081" max="14081" width="14.88671875" style="141" bestFit="1" customWidth="1"/>
    <col min="14082" max="14336" width="9.109375" style="141"/>
    <col min="14337" max="14337" width="14.88671875" style="141" bestFit="1" customWidth="1"/>
    <col min="14338" max="14592" width="9.109375" style="141"/>
    <col min="14593" max="14593" width="14.88671875" style="141" bestFit="1" customWidth="1"/>
    <col min="14594" max="14848" width="9.109375" style="141"/>
    <col min="14849" max="14849" width="14.88671875" style="141" bestFit="1" customWidth="1"/>
    <col min="14850" max="15104" width="9.109375" style="141"/>
    <col min="15105" max="15105" width="14.88671875" style="141" bestFit="1" customWidth="1"/>
    <col min="15106" max="15360" width="9.109375" style="141"/>
    <col min="15361" max="15361" width="14.88671875" style="141" bestFit="1" customWidth="1"/>
    <col min="15362" max="15616" width="9.109375" style="141"/>
    <col min="15617" max="15617" width="14.88671875" style="141" bestFit="1" customWidth="1"/>
    <col min="15618" max="15872" width="9.109375" style="141"/>
    <col min="15873" max="15873" width="14.88671875" style="141" bestFit="1" customWidth="1"/>
    <col min="15874" max="16128" width="9.109375" style="141"/>
    <col min="16129" max="16129" width="14.88671875" style="141" bestFit="1" customWidth="1"/>
    <col min="16130" max="16384" width="9.109375" style="141"/>
  </cols>
  <sheetData>
    <row r="1" spans="1:256">
      <c r="A1" s="136">
        <f>'THKP '!I26</f>
        <v>3535186000</v>
      </c>
      <c r="B1" s="137" t="str">
        <f>CONCATENATE(C9,E9)</f>
        <v>(Bằng chữ : Ba tỷ, năm trăm ba mươi lăm triệu, một trăm tám mươi sáu ngàn đồng)</v>
      </c>
      <c r="C1" s="138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8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  <c r="DF1" s="140"/>
      <c r="DG1" s="140"/>
      <c r="DH1" s="140"/>
      <c r="DI1" s="140"/>
      <c r="DJ1" s="140"/>
      <c r="DK1" s="140"/>
      <c r="DL1" s="140"/>
      <c r="DM1" s="140"/>
      <c r="DN1" s="140"/>
      <c r="DO1" s="140"/>
      <c r="DP1" s="140"/>
      <c r="DQ1" s="140"/>
      <c r="DR1" s="140"/>
      <c r="DS1" s="140"/>
      <c r="DT1" s="140"/>
      <c r="DU1" s="140"/>
      <c r="DV1" s="140"/>
      <c r="DW1" s="140"/>
      <c r="DX1" s="140"/>
      <c r="DY1" s="140"/>
      <c r="DZ1" s="140"/>
      <c r="EA1" s="140"/>
      <c r="EB1" s="140"/>
      <c r="EC1" s="140"/>
      <c r="ED1" s="140"/>
      <c r="EE1" s="140"/>
      <c r="EF1" s="140"/>
      <c r="EG1" s="140"/>
      <c r="EH1" s="140"/>
      <c r="EI1" s="140"/>
      <c r="EJ1" s="140"/>
      <c r="EK1" s="140"/>
      <c r="EL1" s="140"/>
      <c r="EM1" s="140"/>
      <c r="EN1" s="140"/>
      <c r="EO1" s="140"/>
      <c r="EP1" s="140"/>
      <c r="EQ1" s="140"/>
      <c r="ER1" s="140"/>
      <c r="ES1" s="140"/>
      <c r="ET1" s="140"/>
      <c r="EU1" s="140"/>
      <c r="EV1" s="140"/>
      <c r="EW1" s="140"/>
      <c r="EX1" s="140"/>
      <c r="EY1" s="140"/>
      <c r="EZ1" s="140"/>
      <c r="FA1" s="140"/>
      <c r="FB1" s="140"/>
      <c r="FC1" s="140"/>
      <c r="FD1" s="140"/>
      <c r="FE1" s="140"/>
      <c r="FF1" s="140"/>
      <c r="FG1" s="140"/>
      <c r="FH1" s="140"/>
      <c r="FI1" s="140"/>
      <c r="FJ1" s="140"/>
      <c r="FK1" s="140"/>
      <c r="FL1" s="140"/>
      <c r="FM1" s="140"/>
      <c r="FN1" s="140"/>
      <c r="FO1" s="140"/>
      <c r="FP1" s="140"/>
      <c r="FQ1" s="140"/>
      <c r="FR1" s="140"/>
      <c r="FS1" s="140"/>
      <c r="FT1" s="140"/>
      <c r="FU1" s="140"/>
      <c r="FV1" s="140"/>
      <c r="FW1" s="140"/>
      <c r="FX1" s="140"/>
      <c r="FY1" s="140"/>
      <c r="FZ1" s="140"/>
      <c r="GA1" s="140"/>
      <c r="GB1" s="140"/>
      <c r="GC1" s="140"/>
      <c r="GD1" s="140"/>
      <c r="GE1" s="140"/>
      <c r="GF1" s="140"/>
      <c r="GG1" s="140"/>
      <c r="GH1" s="140"/>
      <c r="GI1" s="140"/>
      <c r="GJ1" s="140"/>
      <c r="GK1" s="140"/>
      <c r="GL1" s="140"/>
      <c r="GM1" s="140"/>
      <c r="GN1" s="140"/>
      <c r="GO1" s="140"/>
      <c r="GP1" s="140"/>
      <c r="GQ1" s="140"/>
      <c r="GR1" s="140"/>
      <c r="GS1" s="140"/>
      <c r="GT1" s="140"/>
      <c r="GU1" s="140"/>
      <c r="GV1" s="140"/>
      <c r="GW1" s="140"/>
      <c r="GX1" s="140"/>
      <c r="GY1" s="140"/>
      <c r="GZ1" s="140"/>
      <c r="HA1" s="140"/>
      <c r="HB1" s="140"/>
      <c r="HC1" s="140"/>
      <c r="HD1" s="140"/>
      <c r="HE1" s="140"/>
      <c r="HF1" s="140"/>
      <c r="HG1" s="140"/>
      <c r="HH1" s="140"/>
      <c r="HI1" s="140"/>
      <c r="HJ1" s="140"/>
      <c r="HK1" s="140"/>
      <c r="HL1" s="140"/>
      <c r="HM1" s="140"/>
      <c r="HN1" s="140"/>
      <c r="HO1" s="140"/>
      <c r="HP1" s="140"/>
      <c r="HQ1" s="140"/>
      <c r="HR1" s="140"/>
      <c r="HS1" s="140"/>
      <c r="HT1" s="140"/>
      <c r="HU1" s="140"/>
      <c r="HV1" s="140"/>
      <c r="HW1" s="140"/>
      <c r="HX1" s="140"/>
      <c r="HY1" s="140"/>
      <c r="HZ1" s="140"/>
      <c r="IA1" s="140"/>
      <c r="IB1" s="140"/>
      <c r="IC1" s="140"/>
      <c r="ID1" s="140"/>
      <c r="IE1" s="140"/>
      <c r="IF1" s="140"/>
      <c r="IG1" s="140"/>
      <c r="IH1" s="140"/>
      <c r="II1" s="140"/>
      <c r="IJ1" s="140"/>
      <c r="IK1" s="140"/>
      <c r="IL1" s="140"/>
      <c r="IM1" s="140"/>
      <c r="IN1" s="140"/>
      <c r="IO1" s="140"/>
      <c r="IP1" s="140"/>
      <c r="IQ1" s="140"/>
      <c r="IR1" s="140"/>
      <c r="IS1" s="140"/>
      <c r="IT1" s="140"/>
      <c r="IU1" s="140"/>
      <c r="IV1" s="140"/>
    </row>
    <row r="2" spans="1:256">
      <c r="A2" s="140"/>
      <c r="B2" s="142"/>
      <c r="C2" s="143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3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  <c r="DJ2" s="140"/>
      <c r="DK2" s="140"/>
      <c r="DL2" s="140"/>
      <c r="DM2" s="140"/>
      <c r="DN2" s="140"/>
      <c r="DO2" s="140"/>
      <c r="DP2" s="140"/>
      <c r="DQ2" s="140"/>
      <c r="DR2" s="140"/>
      <c r="DS2" s="140"/>
      <c r="DT2" s="140"/>
      <c r="DU2" s="140"/>
      <c r="DV2" s="140"/>
      <c r="DW2" s="140"/>
      <c r="DX2" s="140"/>
      <c r="DY2" s="140"/>
      <c r="DZ2" s="140"/>
      <c r="EA2" s="140"/>
      <c r="EB2" s="140"/>
      <c r="EC2" s="140"/>
      <c r="ED2" s="140"/>
      <c r="EE2" s="140"/>
      <c r="EF2" s="140"/>
      <c r="EG2" s="140"/>
      <c r="EH2" s="140"/>
      <c r="EI2" s="140"/>
      <c r="EJ2" s="140"/>
      <c r="EK2" s="140"/>
      <c r="EL2" s="140"/>
      <c r="EM2" s="140"/>
      <c r="EN2" s="140"/>
      <c r="EO2" s="140"/>
      <c r="EP2" s="140"/>
      <c r="EQ2" s="140"/>
      <c r="ER2" s="140"/>
      <c r="ES2" s="140"/>
      <c r="ET2" s="140"/>
      <c r="EU2" s="140"/>
      <c r="EV2" s="140"/>
      <c r="EW2" s="140"/>
      <c r="EX2" s="140"/>
      <c r="EY2" s="140"/>
      <c r="EZ2" s="140"/>
      <c r="FA2" s="140"/>
      <c r="FB2" s="140"/>
      <c r="FC2" s="140"/>
      <c r="FD2" s="140"/>
      <c r="FE2" s="140"/>
      <c r="FF2" s="140"/>
      <c r="FG2" s="140"/>
      <c r="FH2" s="140"/>
      <c r="FI2" s="140"/>
      <c r="FJ2" s="140"/>
      <c r="FK2" s="140"/>
      <c r="FL2" s="140"/>
      <c r="FM2" s="140"/>
      <c r="FN2" s="140"/>
      <c r="FO2" s="140"/>
      <c r="FP2" s="140"/>
      <c r="FQ2" s="140"/>
      <c r="FR2" s="140"/>
      <c r="FS2" s="140"/>
      <c r="FT2" s="140"/>
      <c r="FU2" s="140"/>
      <c r="FV2" s="140"/>
      <c r="FW2" s="140"/>
      <c r="FX2" s="140"/>
      <c r="FY2" s="140"/>
      <c r="FZ2" s="140"/>
      <c r="GA2" s="140"/>
      <c r="GB2" s="140"/>
      <c r="GC2" s="140"/>
      <c r="GD2" s="140"/>
      <c r="GE2" s="140"/>
      <c r="GF2" s="140"/>
      <c r="GG2" s="140"/>
      <c r="GH2" s="140"/>
      <c r="GI2" s="140"/>
      <c r="GJ2" s="140"/>
      <c r="GK2" s="140"/>
      <c r="GL2" s="140"/>
      <c r="GM2" s="140"/>
      <c r="GN2" s="140"/>
      <c r="GO2" s="140"/>
      <c r="GP2" s="140"/>
      <c r="GQ2" s="140"/>
      <c r="GR2" s="140"/>
      <c r="GS2" s="140"/>
      <c r="GT2" s="140"/>
      <c r="GU2" s="140"/>
      <c r="GV2" s="140"/>
      <c r="GW2" s="140"/>
      <c r="GX2" s="140"/>
      <c r="GY2" s="140"/>
      <c r="GZ2" s="140"/>
      <c r="HA2" s="140"/>
      <c r="HB2" s="140"/>
      <c r="HC2" s="140"/>
      <c r="HD2" s="140"/>
      <c r="HE2" s="140"/>
      <c r="HF2" s="140"/>
      <c r="HG2" s="140"/>
      <c r="HH2" s="140"/>
      <c r="HI2" s="140"/>
      <c r="HJ2" s="140"/>
      <c r="HK2" s="140"/>
      <c r="HL2" s="140"/>
      <c r="HM2" s="140"/>
      <c r="HN2" s="140"/>
      <c r="HO2" s="140"/>
      <c r="HP2" s="140"/>
      <c r="HQ2" s="140"/>
      <c r="HR2" s="140"/>
      <c r="HS2" s="140"/>
      <c r="HT2" s="140"/>
      <c r="HU2" s="140"/>
      <c r="HV2" s="140"/>
      <c r="HW2" s="140"/>
      <c r="HX2" s="140"/>
      <c r="HY2" s="140"/>
      <c r="HZ2" s="140"/>
      <c r="IA2" s="140"/>
      <c r="IB2" s="140"/>
      <c r="IC2" s="140"/>
      <c r="ID2" s="140"/>
      <c r="IE2" s="140"/>
      <c r="IF2" s="140"/>
      <c r="IG2" s="140"/>
      <c r="IH2" s="140"/>
      <c r="II2" s="140"/>
      <c r="IJ2" s="140"/>
      <c r="IK2" s="140"/>
      <c r="IL2" s="140"/>
      <c r="IM2" s="140"/>
      <c r="IN2" s="140"/>
      <c r="IO2" s="140"/>
      <c r="IP2" s="140"/>
      <c r="IQ2" s="140"/>
      <c r="IR2" s="140"/>
      <c r="IS2" s="140"/>
      <c r="IT2" s="140"/>
      <c r="IU2" s="140"/>
      <c r="IV2" s="140"/>
    </row>
    <row r="3" spans="1:256">
      <c r="A3" s="144"/>
      <c r="B3" s="145"/>
      <c r="C3" s="146" t="s">
        <v>92</v>
      </c>
      <c r="D3" s="145"/>
      <c r="E3" s="145" t="s">
        <v>93</v>
      </c>
      <c r="F3" s="145"/>
      <c r="G3" s="145" t="s">
        <v>94</v>
      </c>
      <c r="H3" s="145"/>
      <c r="I3" s="145"/>
      <c r="J3" s="145" t="s">
        <v>95</v>
      </c>
      <c r="K3" s="145"/>
      <c r="L3" s="145" t="s">
        <v>96</v>
      </c>
      <c r="M3" s="145"/>
      <c r="N3" s="145" t="s">
        <v>97</v>
      </c>
      <c r="O3" s="145"/>
      <c r="P3" s="146"/>
      <c r="Q3" s="145" t="s">
        <v>98</v>
      </c>
      <c r="R3" s="145"/>
      <c r="S3" s="145" t="s">
        <v>99</v>
      </c>
      <c r="T3" s="145"/>
      <c r="U3" s="145" t="s">
        <v>100</v>
      </c>
      <c r="V3" s="145"/>
      <c r="W3" s="145"/>
      <c r="X3" s="145" t="s">
        <v>101</v>
      </c>
      <c r="Y3" s="145"/>
      <c r="Z3" s="145" t="s">
        <v>102</v>
      </c>
      <c r="AA3" s="145"/>
      <c r="AB3" s="145" t="s">
        <v>103</v>
      </c>
      <c r="AC3" s="145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  <c r="CX3" s="144"/>
      <c r="CY3" s="144"/>
      <c r="CZ3" s="144"/>
      <c r="DA3" s="144"/>
      <c r="DB3" s="144"/>
      <c r="DC3" s="144"/>
      <c r="DD3" s="144"/>
      <c r="DE3" s="144"/>
      <c r="DF3" s="144"/>
      <c r="DG3" s="144"/>
      <c r="DH3" s="144"/>
      <c r="DI3" s="144"/>
      <c r="DJ3" s="144"/>
      <c r="DK3" s="144"/>
      <c r="DL3" s="144"/>
      <c r="DM3" s="144"/>
      <c r="DN3" s="144"/>
      <c r="DO3" s="144"/>
      <c r="DP3" s="144"/>
      <c r="DQ3" s="144"/>
      <c r="DR3" s="144"/>
      <c r="DS3" s="144"/>
      <c r="DT3" s="144"/>
      <c r="DU3" s="144"/>
      <c r="DV3" s="144"/>
      <c r="DW3" s="144"/>
      <c r="DX3" s="144"/>
      <c r="DY3" s="144"/>
      <c r="DZ3" s="144"/>
      <c r="EA3" s="144"/>
      <c r="EB3" s="144"/>
      <c r="EC3" s="144"/>
      <c r="ED3" s="144"/>
      <c r="EE3" s="144"/>
      <c r="EF3" s="144"/>
      <c r="EG3" s="144"/>
      <c r="EH3" s="144"/>
      <c r="EI3" s="144"/>
      <c r="EJ3" s="144"/>
      <c r="EK3" s="144"/>
      <c r="EL3" s="144"/>
      <c r="EM3" s="144"/>
      <c r="EN3" s="144"/>
      <c r="EO3" s="144"/>
      <c r="EP3" s="144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  <c r="GD3" s="144"/>
      <c r="GE3" s="144"/>
      <c r="GF3" s="144"/>
      <c r="GG3" s="144"/>
      <c r="GH3" s="144"/>
      <c r="GI3" s="144"/>
      <c r="GJ3" s="144"/>
      <c r="GK3" s="144"/>
      <c r="GL3" s="144"/>
      <c r="GM3" s="144"/>
      <c r="GN3" s="144"/>
      <c r="GO3" s="144"/>
      <c r="GP3" s="144"/>
      <c r="GQ3" s="144"/>
      <c r="GR3" s="144"/>
      <c r="GS3" s="144"/>
      <c r="GT3" s="144"/>
      <c r="GU3" s="144"/>
      <c r="GV3" s="144"/>
      <c r="GW3" s="144"/>
      <c r="GX3" s="144"/>
      <c r="GY3" s="144"/>
      <c r="GZ3" s="144"/>
      <c r="HA3" s="144"/>
      <c r="HB3" s="144"/>
      <c r="HC3" s="144"/>
      <c r="HD3" s="144"/>
      <c r="HE3" s="144"/>
      <c r="HF3" s="144"/>
      <c r="HG3" s="144"/>
      <c r="HH3" s="144"/>
      <c r="HI3" s="144"/>
      <c r="HJ3" s="144"/>
      <c r="HK3" s="144"/>
      <c r="HL3" s="144"/>
      <c r="HM3" s="144"/>
      <c r="HN3" s="144"/>
      <c r="HO3" s="144"/>
      <c r="HP3" s="144"/>
      <c r="HQ3" s="144"/>
      <c r="HR3" s="144"/>
      <c r="HS3" s="144"/>
      <c r="HT3" s="144"/>
      <c r="HU3" s="144"/>
      <c r="HV3" s="144"/>
      <c r="HW3" s="144"/>
      <c r="HX3" s="144"/>
      <c r="HY3" s="144"/>
      <c r="HZ3" s="144"/>
      <c r="IA3" s="144"/>
      <c r="IB3" s="144"/>
      <c r="IC3" s="144"/>
      <c r="ID3" s="144"/>
      <c r="IE3" s="144"/>
      <c r="IF3" s="144"/>
      <c r="IG3" s="144"/>
      <c r="IH3" s="144"/>
      <c r="II3" s="144"/>
      <c r="IJ3" s="144"/>
      <c r="IK3" s="144"/>
      <c r="IL3" s="144"/>
      <c r="IM3" s="144"/>
      <c r="IN3" s="144"/>
      <c r="IO3" s="144"/>
      <c r="IP3" s="144"/>
      <c r="IQ3" s="144"/>
      <c r="IR3" s="144"/>
      <c r="IS3" s="144"/>
      <c r="IT3" s="144"/>
      <c r="IU3" s="144"/>
      <c r="IV3" s="144"/>
    </row>
    <row r="4" spans="1:256">
      <c r="A4" s="147">
        <f>ROUND(A1,0)</f>
        <v>3535186000</v>
      </c>
      <c r="B4" s="142"/>
      <c r="C4" s="143">
        <f>INT(A4/10^11)</f>
        <v>0</v>
      </c>
      <c r="D4" s="142"/>
      <c r="E4" s="143">
        <f>INT((A4-C4*10^11)/10^10)</f>
        <v>0</v>
      </c>
      <c r="F4" s="143"/>
      <c r="G4" s="148">
        <f>INT((A4-C4*10^11-E4*10^10)/10^9)</f>
        <v>3</v>
      </c>
      <c r="H4" s="142"/>
      <c r="I4" s="142"/>
      <c r="J4" s="148">
        <f>INT((A4-C4*10^11-E4*10^10-G4*10^9)/10^8)</f>
        <v>5</v>
      </c>
      <c r="K4" s="142"/>
      <c r="L4" s="148">
        <f>INT((A4-C4*10^11-E4*10^10-G4*10^9-J4*10^8)/10^7)</f>
        <v>3</v>
      </c>
      <c r="M4" s="142"/>
      <c r="N4" s="148">
        <f>INT((A4-C4*10^11-E4*10^10-G4*10^9-J4*10^8-L4*10^7)/10^6)</f>
        <v>5</v>
      </c>
      <c r="O4" s="142"/>
      <c r="P4" s="143"/>
      <c r="Q4" s="148">
        <f>INT((A4-C4*10^11-E4*10^10-G4*10^9-J4*10^8-L4*10^7-N4*10^6)/10^5)</f>
        <v>1</v>
      </c>
      <c r="R4" s="142"/>
      <c r="S4" s="148">
        <f>INT((A4-C4*10^11-E4*10^10-G4*10^9-J4*10^8-L4*10^7-N4*10^6-Q4*10^5)/10^4)</f>
        <v>8</v>
      </c>
      <c r="T4" s="142"/>
      <c r="U4" s="148">
        <f>INT((A4-C4*10^11-E4*10^10-G4*10^9-J4*10^8-L4*10^7-N4*10^6-Q4*10^5-S4*10^4)/10^3)</f>
        <v>6</v>
      </c>
      <c r="V4" s="142"/>
      <c r="W4" s="142"/>
      <c r="X4" s="148">
        <f>INT((A4-C4*10^11-E4*10^10-G4*10^9-J4*10^8-L4*10^7-N4*10^6-Q4*10^5-S4*10^4-U4*10^3)/10^2)</f>
        <v>0</v>
      </c>
      <c r="Y4" s="142"/>
      <c r="Z4" s="148">
        <f>INT((A4-C4*10^11-E4*10^10-G4*10^9-J4*10^8-L4*10^7-N4*10^6-Q4*10^5-S4*10^4-U4*10^3-X4*10^2)/10)</f>
        <v>0</v>
      </c>
      <c r="AA4" s="148"/>
      <c r="AB4" s="148">
        <f>INT((A4-C4*10^11-E4*10^10-G4*10^9-J4*10^8-L4*10^7-N4*10^6-Q4*10^5-S4*10^4-U4*10^3-X4*10^2-Z4*10)/1)</f>
        <v>0</v>
      </c>
      <c r="AC4" s="142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  <c r="IU4" s="140"/>
      <c r="IV4" s="140"/>
    </row>
    <row r="5" spans="1:256">
      <c r="A5" s="140"/>
      <c r="B5" s="142"/>
      <c r="C5" s="149" t="str">
        <f>IF(C4&lt;&gt;0,VLOOKUP(C4,Table1,2,0),"")</f>
        <v/>
      </c>
      <c r="D5" s="150" t="str">
        <f>IF(C4&lt;&gt;0,"trăm ","")</f>
        <v/>
      </c>
      <c r="E5" s="151" t="str">
        <f>IF(AND(C4,E4&lt;&gt;0),VLOOKUP(E4,Table5,2,0),IF(AND(C4=0,E4&lt;&gt;0),VLOOKUP(E4,Table5,2,0),""))</f>
        <v/>
      </c>
      <c r="F5" s="150" t="str">
        <f>IF(AND(C4&lt;&gt;0,E4=0,G4=0),"",IF(AND(E4=0,C4&gt;0),"lẻ ",IF(E4=0,"",IF(E4=1,"","mươi "))))</f>
        <v/>
      </c>
      <c r="G5" s="150" t="str">
        <f>IF(AND(C4&lt;&gt;0,E4=0,G4=1),"một ",IF(AND(C4=0,E4=0,G4=1),"một ",IF(AND(E4=1,G4=1),"một ",IF(AND(C4&lt;&gt;0,E4=0,G4=5),"năm ",IF(AND(C4=0,E4=0,G4&lt;&gt;0),VLOOKUP(G4,Table1,2,0),IF(G4&lt;&gt;0,VLOOKUP(G4,Table4,2,0),""))))))</f>
        <v xml:space="preserve">ba </v>
      </c>
      <c r="H5" s="150" t="str">
        <f>IF(C4&lt;&gt;0,"tỷ",IF(E4&lt;&gt;0,"tỷ",IF(G4&lt;&gt;0,"tỷ","")))</f>
        <v>tỷ</v>
      </c>
      <c r="I5" s="150" t="str">
        <f>IF(AND(C4=0,E4=0,G4=0),"",IF(AND(O5="",V5=""),"",", "))</f>
        <v xml:space="preserve">, </v>
      </c>
      <c r="J5" s="149" t="str">
        <f>IF(AND(I5="",J4=0),"",IF(J4&lt;&gt;0,VLOOKUP(J4,Table1,2,0),IF(P5=", ",VLOOKUP(J4,Table2,2,0),"")))</f>
        <v xml:space="preserve">năm </v>
      </c>
      <c r="K5" s="150" t="str">
        <f>IF(J4&lt;&gt;0,"trăm ",IF(J5="không ","trăm ",""))</f>
        <v xml:space="preserve">trăm </v>
      </c>
      <c r="L5" s="151" t="str">
        <f>IF(AND(J4,L4&lt;&gt;0),VLOOKUP(L4,Table5,2,0),IF(AND(J4=0,L4&lt;&gt;0),VLOOKUP(L4,Table5,2,0),""))</f>
        <v xml:space="preserve">ba </v>
      </c>
      <c r="M5" s="150" t="str">
        <f>IF(AND(J4&lt;&gt;0,L4=0,N4=0),"",IF(AND(L4=0,J4&gt;0),"lẻ ",IF(AND(I5=", ",J4=0,L4=0,N4&lt;&gt;0),"lẻ ",IF(L4=0,"",IF(L4=1,"","mươi ")))))</f>
        <v xml:space="preserve">mươi </v>
      </c>
      <c r="N5" s="150" t="str">
        <f>IF(AND(J4&lt;&gt;0,L4=0,N4=1),"một ",IF(AND(J4=0,L4=0,N4=1),"một ",IF(AND(L4=1,N4=1),"một ",IF(AND(J4&lt;&gt;0,L4=0,N4=5),"năm ",IF(AND(J4=0,L4=0,N4&lt;&gt;0),VLOOKUP(N4,Table1,2,0),IF(N4&lt;&gt;0,VLOOKUP(N4,Table4,2,0),""))))))</f>
        <v xml:space="preserve">lăm </v>
      </c>
      <c r="O5" s="150" t="str">
        <f>IF(J4&lt;&gt;0,"triệu",IF(L4&lt;&gt;0,"triệu",IF(N4&lt;&gt;0,"triệu","")))</f>
        <v>triệu</v>
      </c>
      <c r="P5" s="149" t="str">
        <f>IF(AND(C4=0,E4=0,G4=0,J4=0,L4=0,N4=0),"",IF(AND(Q4=0,S4=0,U4=0,X4=0,Z4=0,AB4=0)," ",", "))</f>
        <v xml:space="preserve">, </v>
      </c>
      <c r="Q5" s="149" t="str">
        <f>IF(Q4&lt;&gt;0,VLOOKUP(Q4,Table2,2,0),IF(P5=", ",VLOOKUP(Q4,Table2,2,0),""))</f>
        <v xml:space="preserve">một </v>
      </c>
      <c r="R5" s="150" t="str">
        <f>IF(Q4&lt;&gt;0,"trăm ",IF(Q5="không ","trăm ",""))</f>
        <v xml:space="preserve">trăm </v>
      </c>
      <c r="S5" s="151" t="str">
        <f>IF(AND(Q4,S4&lt;&gt;0),VLOOKUP(S4,Table5,2,0),IF(AND(Q4=0,S4&lt;&gt;0),VLOOKUP(S4,Table5,2,0),""))</f>
        <v xml:space="preserve">tám </v>
      </c>
      <c r="T5" s="150" t="str">
        <f>IF(AND(Q4&lt;&gt;0,S4=0,U4=0),"",IF(AND(S4=0,Q4&gt;0),"lẻ ",IF(AND(P5=", ",Q4=0,S4=0,U4&lt;&gt;0),"lẻ ",IF(S4=0,"",IF(S4=1,"","mươi ")))))</f>
        <v xml:space="preserve">mươi </v>
      </c>
      <c r="U5" s="150" t="str">
        <f>IF(AND(Q4&lt;&gt;0,S4=0,U4=1),"một ",IF(AND(Q4=0,S4=0,U4=1),"một ",IF(AND(S4=1,U4=1),"một ",IF(AND(Q4&lt;&gt;0,S4=0,U4=5),"năm ",IF(AND(Q4=0,S4=0,U4&lt;&gt;0),VLOOKUP(U4,Table1,2,0),IF(U4&lt;&gt;0,VLOOKUP(U4,Table4,2,0),""))))))</f>
        <v xml:space="preserve">sáu </v>
      </c>
      <c r="V5" s="150" t="str">
        <f>IF(AND(Q4=0,S4=0,U4=0),"",IF(AND(X4=0,Z4=0,AB4=0),"ngàn ",IF(Q4&lt;&gt;0,"ngàn",IF(S4&lt;&gt;0,"ngàn",IF(U4&lt;&gt;0,"ngàn","")))))</f>
        <v xml:space="preserve">ngàn </v>
      </c>
      <c r="W5" s="149" t="str">
        <f>IF(AND(X4=0,Z4=0,AB4=0),"",IF(V5="","",", "))</f>
        <v/>
      </c>
      <c r="X5" s="149" t="str">
        <f>IF(X4&lt;&gt;0,VLOOKUP(X4,Table2,2,0),IF(W5=", ",VLOOKUP(X4,Table2,2,0),""))</f>
        <v/>
      </c>
      <c r="Y5" s="150" t="str">
        <f>IF(X4&lt;&gt;0,"trăm ",IF(X5="không ","trăm ",""))</f>
        <v/>
      </c>
      <c r="Z5" s="151" t="str">
        <f>IF(AND(X4,Z4&lt;&gt;0),VLOOKUP(Z4,Table5,2,0),IF(AND(X4=0,Z4&lt;&gt;0),VLOOKUP(Z4,Table5,2,0),""))</f>
        <v/>
      </c>
      <c r="AA5" s="150" t="str">
        <f>IF(AND(X4&lt;&gt;0,Z4=0,AB4=0),"",IF(AND(Z4=0,X4&gt;0),"lẻ ",IF(AND(W5=", ",X4=0,Z4=0,AB4&lt;&gt;0),"lẻ ",IF(Z4=0,"",IF(Z4=1,"","mươi ")))))</f>
        <v/>
      </c>
      <c r="AB5" s="150" t="str">
        <f>IF(AND(X4&lt;&gt;0,Z4=0,AB4=1),"một ",IF(AND(X4=0,Z4=0,AB4=1),"một ",IF(AND(Z4=1,AB4=1),"một ",IF(AND(X4&lt;&gt;0,Z4=0,AB4=5),"năm ",IF(AND(X4=0,Z4=0,AB4&lt;&gt;0),VLOOKUP(AB4,Table1,2,0),IF(AB4&lt;&gt;0,VLOOKUP(AB4,Table4,2,0),""))))))</f>
        <v/>
      </c>
      <c r="AC5" s="150" t="s">
        <v>104</v>
      </c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</row>
    <row r="6" spans="1:256">
      <c r="A6" s="140"/>
      <c r="B6" s="142"/>
      <c r="C6" s="143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3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  <c r="FK6" s="140"/>
      <c r="FL6" s="140"/>
      <c r="FM6" s="140"/>
      <c r="FN6" s="140"/>
      <c r="FO6" s="140"/>
      <c r="FP6" s="140"/>
      <c r="FQ6" s="140"/>
      <c r="FR6" s="140"/>
      <c r="FS6" s="140"/>
      <c r="FT6" s="140"/>
      <c r="FU6" s="140"/>
      <c r="FV6" s="140"/>
      <c r="FW6" s="140"/>
      <c r="FX6" s="140"/>
      <c r="FY6" s="140"/>
      <c r="FZ6" s="140"/>
      <c r="GA6" s="140"/>
      <c r="GB6" s="140"/>
      <c r="GC6" s="140"/>
      <c r="GD6" s="140"/>
      <c r="GE6" s="140"/>
      <c r="GF6" s="140"/>
      <c r="GG6" s="140"/>
      <c r="GH6" s="140"/>
      <c r="GI6" s="140"/>
      <c r="GJ6" s="140"/>
      <c r="GK6" s="140"/>
      <c r="GL6" s="140"/>
      <c r="GM6" s="140"/>
      <c r="GN6" s="140"/>
      <c r="GO6" s="140"/>
      <c r="GP6" s="140"/>
      <c r="GQ6" s="140"/>
      <c r="GR6" s="140"/>
      <c r="GS6" s="140"/>
      <c r="GT6" s="140"/>
      <c r="GU6" s="140"/>
      <c r="GV6" s="140"/>
      <c r="GW6" s="140"/>
      <c r="GX6" s="140"/>
      <c r="GY6" s="140"/>
      <c r="GZ6" s="140"/>
      <c r="HA6" s="140"/>
      <c r="HB6" s="140"/>
      <c r="HC6" s="140"/>
      <c r="HD6" s="140"/>
      <c r="HE6" s="140"/>
      <c r="HF6" s="140"/>
      <c r="HG6" s="140"/>
      <c r="HH6" s="140"/>
      <c r="HI6" s="140"/>
      <c r="HJ6" s="140"/>
      <c r="HK6" s="140"/>
      <c r="HL6" s="140"/>
      <c r="HM6" s="140"/>
      <c r="HN6" s="140"/>
      <c r="HO6" s="140"/>
      <c r="HP6" s="140"/>
      <c r="HQ6" s="140"/>
      <c r="HR6" s="140"/>
      <c r="HS6" s="140"/>
      <c r="HT6" s="140"/>
      <c r="HU6" s="140"/>
      <c r="HV6" s="140"/>
      <c r="HW6" s="140"/>
      <c r="HX6" s="140"/>
      <c r="HY6" s="140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  <c r="IU6" s="140"/>
      <c r="IV6" s="140"/>
    </row>
    <row r="7" spans="1:256">
      <c r="A7" s="140"/>
      <c r="B7" s="142"/>
      <c r="C7" s="142" t="str">
        <f>CONCATENATE(C5,D5,E5,F5,G5,H5,I5,J5,K5,L5,M5,N5,O5,P5,Q5,R5,S5,T5,U5,V5,W5,X5,Y5,Z5,AA5,AB5,AC5)</f>
        <v>ba tỷ, năm trăm ba mươi lăm triệu, một trăm tám mươi sáu ngàn đồng)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3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  <c r="DJ7" s="140"/>
      <c r="DK7" s="140"/>
      <c r="DL7" s="140"/>
      <c r="DM7" s="140"/>
      <c r="DN7" s="140"/>
      <c r="DO7" s="140"/>
      <c r="DP7" s="140"/>
      <c r="DQ7" s="140"/>
      <c r="DR7" s="140"/>
      <c r="DS7" s="140"/>
      <c r="DT7" s="140"/>
      <c r="DU7" s="140"/>
      <c r="DV7" s="140"/>
      <c r="DW7" s="140"/>
      <c r="DX7" s="140"/>
      <c r="DY7" s="140"/>
      <c r="DZ7" s="140"/>
      <c r="EA7" s="140"/>
      <c r="EB7" s="140"/>
      <c r="EC7" s="140"/>
      <c r="ED7" s="140"/>
      <c r="EE7" s="140"/>
      <c r="EF7" s="140"/>
      <c r="EG7" s="140"/>
      <c r="EH7" s="140"/>
      <c r="EI7" s="140"/>
      <c r="EJ7" s="140"/>
      <c r="EK7" s="140"/>
      <c r="EL7" s="140"/>
      <c r="EM7" s="140"/>
      <c r="EN7" s="140"/>
      <c r="EO7" s="140"/>
      <c r="EP7" s="140"/>
      <c r="EQ7" s="140"/>
      <c r="ER7" s="140"/>
      <c r="ES7" s="140"/>
      <c r="ET7" s="140"/>
      <c r="EU7" s="140"/>
      <c r="EV7" s="140"/>
      <c r="EW7" s="140"/>
      <c r="EX7" s="140"/>
      <c r="EY7" s="140"/>
      <c r="EZ7" s="140"/>
      <c r="FA7" s="140"/>
      <c r="FB7" s="140"/>
      <c r="FC7" s="140"/>
      <c r="FD7" s="140"/>
      <c r="FE7" s="140"/>
      <c r="FF7" s="140"/>
      <c r="FG7" s="140"/>
      <c r="FH7" s="140"/>
      <c r="FI7" s="140"/>
      <c r="FJ7" s="140"/>
      <c r="FK7" s="140"/>
      <c r="FL7" s="140"/>
      <c r="FM7" s="140"/>
      <c r="FN7" s="140"/>
      <c r="FO7" s="140"/>
      <c r="FP7" s="140"/>
      <c r="FQ7" s="140"/>
      <c r="FR7" s="140"/>
      <c r="FS7" s="140"/>
      <c r="FT7" s="140"/>
      <c r="FU7" s="140"/>
      <c r="FV7" s="140"/>
      <c r="FW7" s="140"/>
      <c r="FX7" s="140"/>
      <c r="FY7" s="140"/>
      <c r="FZ7" s="140"/>
      <c r="GA7" s="140"/>
      <c r="GB7" s="140"/>
      <c r="GC7" s="140"/>
      <c r="GD7" s="140"/>
      <c r="GE7" s="140"/>
      <c r="GF7" s="140"/>
      <c r="GG7" s="140"/>
      <c r="GH7" s="140"/>
      <c r="GI7" s="140"/>
      <c r="GJ7" s="140"/>
      <c r="GK7" s="140"/>
      <c r="GL7" s="140"/>
      <c r="GM7" s="140"/>
      <c r="GN7" s="140"/>
      <c r="GO7" s="140"/>
      <c r="GP7" s="140"/>
      <c r="GQ7" s="140"/>
      <c r="GR7" s="140"/>
      <c r="GS7" s="140"/>
      <c r="GT7" s="140"/>
      <c r="GU7" s="140"/>
      <c r="GV7" s="140"/>
      <c r="GW7" s="140"/>
      <c r="GX7" s="140"/>
      <c r="GY7" s="140"/>
      <c r="GZ7" s="140"/>
      <c r="HA7" s="140"/>
      <c r="HB7" s="140"/>
      <c r="HC7" s="140"/>
      <c r="HD7" s="140"/>
      <c r="HE7" s="140"/>
      <c r="HF7" s="140"/>
      <c r="HG7" s="140"/>
      <c r="HH7" s="140"/>
      <c r="HI7" s="140"/>
      <c r="HJ7" s="140"/>
      <c r="HK7" s="140"/>
      <c r="HL7" s="140"/>
      <c r="HM7" s="140"/>
      <c r="HN7" s="140"/>
      <c r="HO7" s="140"/>
      <c r="HP7" s="140"/>
      <c r="HQ7" s="140"/>
      <c r="HR7" s="140"/>
      <c r="HS7" s="140"/>
      <c r="HT7" s="140"/>
      <c r="HU7" s="140"/>
      <c r="HV7" s="140"/>
      <c r="HW7" s="140"/>
      <c r="HX7" s="140"/>
      <c r="HY7" s="140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  <c r="IU7" s="140"/>
      <c r="IV7" s="140"/>
    </row>
    <row r="8" spans="1:256">
      <c r="A8" s="140"/>
      <c r="B8" s="142"/>
      <c r="C8" s="152" t="str">
        <f>LEFT(C7,1)</f>
        <v>b</v>
      </c>
      <c r="D8" s="142"/>
      <c r="E8" s="139" t="str">
        <f>UPPER(C8)</f>
        <v>B</v>
      </c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3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/>
      <c r="DZ8" s="140"/>
      <c r="EA8" s="140"/>
      <c r="EB8" s="140"/>
      <c r="EC8" s="140"/>
      <c r="ED8" s="140"/>
      <c r="EE8" s="140"/>
      <c r="EF8" s="140"/>
      <c r="EG8" s="140"/>
      <c r="EH8" s="140"/>
      <c r="EI8" s="140"/>
      <c r="EJ8" s="140"/>
      <c r="EK8" s="140"/>
      <c r="EL8" s="140"/>
      <c r="EM8" s="140"/>
      <c r="EN8" s="140"/>
      <c r="EO8" s="140"/>
      <c r="EP8" s="140"/>
      <c r="EQ8" s="140"/>
      <c r="ER8" s="140"/>
      <c r="ES8" s="140"/>
      <c r="ET8" s="140"/>
      <c r="EU8" s="140"/>
      <c r="EV8" s="140"/>
      <c r="EW8" s="140"/>
      <c r="EX8" s="140"/>
      <c r="EY8" s="140"/>
      <c r="EZ8" s="140"/>
      <c r="FA8" s="140"/>
      <c r="FB8" s="140"/>
      <c r="FC8" s="140"/>
      <c r="FD8" s="140"/>
      <c r="FE8" s="140"/>
      <c r="FF8" s="140"/>
      <c r="FG8" s="140"/>
      <c r="FH8" s="140"/>
      <c r="FI8" s="140"/>
      <c r="FJ8" s="140"/>
      <c r="FK8" s="140"/>
      <c r="FL8" s="140"/>
      <c r="FM8" s="140"/>
      <c r="FN8" s="140"/>
      <c r="FO8" s="140"/>
      <c r="FP8" s="140"/>
      <c r="FQ8" s="140"/>
      <c r="FR8" s="140"/>
      <c r="FS8" s="140"/>
      <c r="FT8" s="140"/>
      <c r="FU8" s="140"/>
      <c r="FV8" s="140"/>
      <c r="FW8" s="140"/>
      <c r="FX8" s="140"/>
      <c r="FY8" s="140"/>
      <c r="FZ8" s="140"/>
      <c r="GA8" s="140"/>
      <c r="GB8" s="140"/>
      <c r="GC8" s="140"/>
      <c r="GD8" s="140"/>
      <c r="GE8" s="140"/>
      <c r="GF8" s="140"/>
      <c r="GG8" s="140"/>
      <c r="GH8" s="140"/>
      <c r="GI8" s="140"/>
      <c r="GJ8" s="140"/>
      <c r="GK8" s="140"/>
      <c r="GL8" s="140"/>
      <c r="GM8" s="140"/>
      <c r="GN8" s="140"/>
      <c r="GO8" s="140"/>
      <c r="GP8" s="140"/>
      <c r="GQ8" s="140"/>
      <c r="GR8" s="140"/>
      <c r="GS8" s="140"/>
      <c r="GT8" s="140"/>
      <c r="GU8" s="140"/>
      <c r="GV8" s="140"/>
      <c r="GW8" s="140"/>
      <c r="GX8" s="140"/>
      <c r="GY8" s="140"/>
      <c r="GZ8" s="140"/>
      <c r="HA8" s="140"/>
      <c r="HB8" s="140"/>
      <c r="HC8" s="140"/>
      <c r="HD8" s="140"/>
      <c r="HE8" s="140"/>
      <c r="HF8" s="140"/>
      <c r="HG8" s="140"/>
      <c r="HH8" s="140"/>
      <c r="HI8" s="140"/>
      <c r="HJ8" s="140"/>
      <c r="HK8" s="140"/>
      <c r="HL8" s="140"/>
      <c r="HM8" s="140"/>
      <c r="HN8" s="140"/>
      <c r="HO8" s="140"/>
      <c r="HP8" s="140"/>
      <c r="HQ8" s="140"/>
      <c r="HR8" s="140"/>
      <c r="HS8" s="140"/>
      <c r="HT8" s="140"/>
      <c r="HU8" s="140"/>
      <c r="HV8" s="140"/>
      <c r="HW8" s="140"/>
      <c r="HX8" s="140"/>
      <c r="HY8" s="140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  <c r="IU8" s="140"/>
      <c r="IV8" s="140"/>
    </row>
    <row r="9" spans="1:256">
      <c r="A9" s="140"/>
      <c r="B9" s="142"/>
      <c r="C9" s="142" t="s">
        <v>105</v>
      </c>
      <c r="D9" s="142"/>
      <c r="E9" s="142" t="str">
        <f>REPLACE(C7,1,1,E8)</f>
        <v>Ba tỷ, năm trăm ba mươi lăm triệu, một trăm tám mươi sáu ngàn đồng)</v>
      </c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3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140"/>
      <c r="DO9" s="140"/>
      <c r="DP9" s="140"/>
      <c r="DQ9" s="140"/>
      <c r="DR9" s="140"/>
      <c r="DS9" s="140"/>
      <c r="DT9" s="140"/>
      <c r="DU9" s="140"/>
      <c r="DV9" s="140"/>
      <c r="DW9" s="140"/>
      <c r="DX9" s="140"/>
      <c r="DY9" s="140"/>
      <c r="DZ9" s="140"/>
      <c r="EA9" s="140"/>
      <c r="EB9" s="140"/>
      <c r="EC9" s="140"/>
      <c r="ED9" s="140"/>
      <c r="EE9" s="140"/>
      <c r="EF9" s="140"/>
      <c r="EG9" s="140"/>
      <c r="EH9" s="140"/>
      <c r="EI9" s="140"/>
      <c r="EJ9" s="140"/>
      <c r="EK9" s="140"/>
      <c r="EL9" s="140"/>
      <c r="EM9" s="140"/>
      <c r="EN9" s="140"/>
      <c r="EO9" s="140"/>
      <c r="EP9" s="140"/>
      <c r="EQ9" s="140"/>
      <c r="ER9" s="140"/>
      <c r="ES9" s="140"/>
      <c r="ET9" s="140"/>
      <c r="EU9" s="140"/>
      <c r="EV9" s="140"/>
      <c r="EW9" s="140"/>
      <c r="EX9" s="140"/>
      <c r="EY9" s="140"/>
      <c r="EZ9" s="140"/>
      <c r="FA9" s="140"/>
      <c r="FB9" s="140"/>
      <c r="FC9" s="140"/>
      <c r="FD9" s="140"/>
      <c r="FE9" s="140"/>
      <c r="FF9" s="140"/>
      <c r="FG9" s="140"/>
      <c r="FH9" s="140"/>
      <c r="FI9" s="140"/>
      <c r="FJ9" s="140"/>
      <c r="FK9" s="140"/>
      <c r="FL9" s="140"/>
      <c r="FM9" s="140"/>
      <c r="FN9" s="140"/>
      <c r="FO9" s="140"/>
      <c r="FP9" s="140"/>
      <c r="FQ9" s="140"/>
      <c r="FR9" s="140"/>
      <c r="FS9" s="140"/>
      <c r="FT9" s="140"/>
      <c r="FU9" s="140"/>
      <c r="FV9" s="140"/>
      <c r="FW9" s="140"/>
      <c r="FX9" s="140"/>
      <c r="FY9" s="140"/>
      <c r="FZ9" s="140"/>
      <c r="GA9" s="140"/>
      <c r="GB9" s="140"/>
      <c r="GC9" s="140"/>
      <c r="GD9" s="140"/>
      <c r="GE9" s="140"/>
      <c r="GF9" s="140"/>
      <c r="GG9" s="140"/>
      <c r="GH9" s="140"/>
      <c r="GI9" s="140"/>
      <c r="GJ9" s="140"/>
      <c r="GK9" s="140"/>
      <c r="GL9" s="140"/>
      <c r="GM9" s="140"/>
      <c r="GN9" s="140"/>
      <c r="GO9" s="140"/>
      <c r="GP9" s="140"/>
      <c r="GQ9" s="140"/>
      <c r="GR9" s="140"/>
      <c r="GS9" s="140"/>
      <c r="GT9" s="140"/>
      <c r="GU9" s="140"/>
      <c r="GV9" s="140"/>
      <c r="GW9" s="140"/>
      <c r="GX9" s="140"/>
      <c r="GY9" s="140"/>
      <c r="GZ9" s="140"/>
      <c r="HA9" s="140"/>
      <c r="HB9" s="140"/>
      <c r="HC9" s="140"/>
      <c r="HD9" s="140"/>
      <c r="HE9" s="140"/>
      <c r="HF9" s="140"/>
      <c r="HG9" s="140"/>
      <c r="HH9" s="140"/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140"/>
      <c r="HX9" s="140"/>
      <c r="HY9" s="140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  <c r="IU9" s="140"/>
      <c r="IV9" s="140"/>
    </row>
    <row r="10" spans="1:256">
      <c r="A10" s="140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3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0"/>
      <c r="ET10" s="140"/>
      <c r="EU10" s="140"/>
      <c r="EV10" s="140"/>
      <c r="EW10" s="140"/>
      <c r="EX10" s="140"/>
      <c r="EY10" s="140"/>
      <c r="EZ10" s="140"/>
      <c r="FA10" s="140"/>
      <c r="FB10" s="140"/>
      <c r="FC10" s="140"/>
      <c r="FD10" s="140"/>
      <c r="FE10" s="140"/>
      <c r="FF10" s="140"/>
      <c r="FG10" s="140"/>
      <c r="FH10" s="140"/>
      <c r="FI10" s="140"/>
      <c r="FJ10" s="140"/>
      <c r="FK10" s="140"/>
      <c r="FL10" s="140"/>
      <c r="FM10" s="140"/>
      <c r="FN10" s="140"/>
      <c r="FO10" s="140"/>
      <c r="FP10" s="140"/>
      <c r="FQ10" s="140"/>
      <c r="FR10" s="140"/>
      <c r="FS10" s="140"/>
      <c r="FT10" s="140"/>
      <c r="FU10" s="140"/>
      <c r="FV10" s="140"/>
      <c r="FW10" s="140"/>
      <c r="FX10" s="140"/>
      <c r="FY10" s="140"/>
      <c r="FZ10" s="140"/>
      <c r="GA10" s="140"/>
      <c r="GB10" s="140"/>
      <c r="GC10" s="140"/>
      <c r="GD10" s="140"/>
      <c r="GE10" s="140"/>
      <c r="GF10" s="140"/>
      <c r="GG10" s="140"/>
      <c r="GH10" s="140"/>
      <c r="GI10" s="140"/>
      <c r="GJ10" s="140"/>
      <c r="GK10" s="140"/>
      <c r="GL10" s="140"/>
      <c r="GM10" s="140"/>
      <c r="GN10" s="140"/>
      <c r="GO10" s="140"/>
      <c r="GP10" s="140"/>
      <c r="GQ10" s="140"/>
      <c r="GR10" s="140"/>
      <c r="GS10" s="140"/>
      <c r="GT10" s="140"/>
      <c r="GU10" s="140"/>
      <c r="GV10" s="140"/>
      <c r="GW10" s="140"/>
      <c r="GX10" s="140"/>
      <c r="GY10" s="140"/>
      <c r="GZ10" s="140"/>
      <c r="HA10" s="140"/>
      <c r="HB10" s="140"/>
      <c r="HC10" s="140"/>
      <c r="HD10" s="140"/>
      <c r="HE10" s="140"/>
      <c r="HF10" s="140"/>
      <c r="HG10" s="140"/>
      <c r="HH10" s="140"/>
      <c r="HI10" s="140"/>
      <c r="HJ10" s="140"/>
      <c r="HK10" s="140"/>
      <c r="HL10" s="140"/>
      <c r="HM10" s="140"/>
      <c r="HN10" s="140"/>
      <c r="HO10" s="140"/>
      <c r="HP10" s="140"/>
      <c r="HQ10" s="140"/>
      <c r="HR10" s="140"/>
      <c r="HS10" s="140"/>
      <c r="HT10" s="140"/>
      <c r="HU10" s="140"/>
      <c r="HV10" s="140"/>
      <c r="HW10" s="140"/>
      <c r="HX10" s="140"/>
      <c r="HY10" s="140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  <c r="IU10" s="140"/>
      <c r="IV10" s="140"/>
    </row>
    <row r="11" spans="1:256">
      <c r="A11" s="140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3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140"/>
      <c r="DY11" s="140"/>
      <c r="DZ11" s="140"/>
      <c r="EA11" s="140"/>
      <c r="EB11" s="140"/>
      <c r="EC11" s="140"/>
      <c r="ED11" s="140"/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/>
      <c r="ES11" s="140"/>
      <c r="ET11" s="140"/>
      <c r="EU11" s="140"/>
      <c r="EV11" s="140"/>
      <c r="EW11" s="140"/>
      <c r="EX11" s="140"/>
      <c r="EY11" s="140"/>
      <c r="EZ11" s="140"/>
      <c r="FA11" s="140"/>
      <c r="FB11" s="140"/>
      <c r="FC11" s="140"/>
      <c r="FD11" s="140"/>
      <c r="FE11" s="140"/>
      <c r="FF11" s="140"/>
      <c r="FG11" s="140"/>
      <c r="FH11" s="140"/>
      <c r="FI11" s="140"/>
      <c r="FJ11" s="140"/>
      <c r="FK11" s="140"/>
      <c r="FL11" s="140"/>
      <c r="FM11" s="140"/>
      <c r="FN11" s="140"/>
      <c r="FO11" s="140"/>
      <c r="FP11" s="140"/>
      <c r="FQ11" s="140"/>
      <c r="FR11" s="140"/>
      <c r="FS11" s="140"/>
      <c r="FT11" s="140"/>
      <c r="FU11" s="140"/>
      <c r="FV11" s="140"/>
      <c r="FW11" s="140"/>
      <c r="FX11" s="140"/>
      <c r="FY11" s="140"/>
      <c r="FZ11" s="140"/>
      <c r="GA11" s="140"/>
      <c r="GB11" s="140"/>
      <c r="GC11" s="140"/>
      <c r="GD11" s="140"/>
      <c r="GE11" s="140"/>
      <c r="GF11" s="140"/>
      <c r="GG11" s="140"/>
      <c r="GH11" s="140"/>
      <c r="GI11" s="140"/>
      <c r="GJ11" s="140"/>
      <c r="GK11" s="140"/>
      <c r="GL11" s="140"/>
      <c r="GM11" s="140"/>
      <c r="GN11" s="140"/>
      <c r="GO11" s="140"/>
      <c r="GP11" s="140"/>
      <c r="GQ11" s="140"/>
      <c r="GR11" s="140"/>
      <c r="GS11" s="140"/>
      <c r="GT11" s="140"/>
      <c r="GU11" s="140"/>
      <c r="GV11" s="140"/>
      <c r="GW11" s="140"/>
      <c r="GX11" s="140"/>
      <c r="GY11" s="140"/>
      <c r="GZ11" s="140"/>
      <c r="HA11" s="140"/>
      <c r="HB11" s="140"/>
      <c r="HC11" s="140"/>
      <c r="HD11" s="140"/>
      <c r="HE11" s="140"/>
      <c r="HF11" s="140"/>
      <c r="HG11" s="140"/>
      <c r="HH11" s="140"/>
      <c r="HI11" s="140"/>
      <c r="HJ11" s="140"/>
      <c r="HK11" s="140"/>
      <c r="HL11" s="140"/>
      <c r="HM11" s="140"/>
      <c r="HN11" s="140"/>
      <c r="HO11" s="140"/>
      <c r="HP11" s="140"/>
      <c r="HQ11" s="140"/>
      <c r="HR11" s="140"/>
      <c r="HS11" s="140"/>
      <c r="HT11" s="140"/>
      <c r="HU11" s="140"/>
      <c r="HV11" s="140"/>
      <c r="HW11" s="140"/>
      <c r="HX11" s="140"/>
      <c r="HY11" s="140"/>
      <c r="HZ11" s="140"/>
      <c r="IA11" s="140"/>
      <c r="IB11" s="140"/>
      <c r="IC11" s="140"/>
      <c r="ID11" s="140"/>
      <c r="IE11" s="140"/>
      <c r="IF11" s="140"/>
      <c r="IG11" s="140"/>
      <c r="IH11" s="140"/>
      <c r="II11" s="140"/>
      <c r="IJ11" s="140"/>
      <c r="IK11" s="140"/>
      <c r="IL11" s="140"/>
      <c r="IM11" s="140"/>
      <c r="IN11" s="140"/>
      <c r="IO11" s="140"/>
      <c r="IP11" s="140"/>
      <c r="IQ11" s="140"/>
      <c r="IR11" s="140"/>
      <c r="IS11" s="140"/>
      <c r="IT11" s="140"/>
      <c r="IU11" s="140"/>
      <c r="IV11" s="140"/>
    </row>
    <row r="12" spans="1:256">
      <c r="A12" s="140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3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  <c r="FL12" s="140"/>
      <c r="FM12" s="140"/>
      <c r="FN12" s="140"/>
      <c r="FO12" s="140"/>
      <c r="FP12" s="140"/>
      <c r="FQ12" s="140"/>
      <c r="FR12" s="140"/>
      <c r="FS12" s="140"/>
      <c r="FT12" s="140"/>
      <c r="FU12" s="140"/>
      <c r="FV12" s="140"/>
      <c r="FW12" s="140"/>
      <c r="FX12" s="140"/>
      <c r="FY12" s="140"/>
      <c r="FZ12" s="140"/>
      <c r="GA12" s="140"/>
      <c r="GB12" s="140"/>
      <c r="GC12" s="140"/>
      <c r="GD12" s="140"/>
      <c r="GE12" s="140"/>
      <c r="GF12" s="140"/>
      <c r="GG12" s="140"/>
      <c r="GH12" s="140"/>
      <c r="GI12" s="140"/>
      <c r="GJ12" s="140"/>
      <c r="GK12" s="140"/>
      <c r="GL12" s="140"/>
      <c r="GM12" s="140"/>
      <c r="GN12" s="140"/>
      <c r="GO12" s="140"/>
      <c r="GP12" s="140"/>
      <c r="GQ12" s="140"/>
      <c r="GR12" s="140"/>
      <c r="GS12" s="140"/>
      <c r="GT12" s="140"/>
      <c r="GU12" s="140"/>
      <c r="GV12" s="140"/>
      <c r="GW12" s="140"/>
      <c r="GX12" s="140"/>
      <c r="GY12" s="140"/>
      <c r="GZ12" s="140"/>
      <c r="HA12" s="140"/>
      <c r="HB12" s="140"/>
      <c r="HC12" s="140"/>
      <c r="HD12" s="140"/>
      <c r="HE12" s="140"/>
      <c r="HF12" s="140"/>
      <c r="HG12" s="140"/>
      <c r="HH12" s="140"/>
      <c r="HI12" s="140"/>
      <c r="HJ12" s="140"/>
      <c r="HK12" s="140"/>
      <c r="HL12" s="140"/>
      <c r="HM12" s="140"/>
      <c r="HN12" s="140"/>
      <c r="HO12" s="140"/>
      <c r="HP12" s="140"/>
      <c r="HQ12" s="140"/>
      <c r="HR12" s="140"/>
      <c r="HS12" s="140"/>
      <c r="HT12" s="140"/>
      <c r="HU12" s="140"/>
      <c r="HV12" s="140"/>
      <c r="HW12" s="140"/>
      <c r="HX12" s="140"/>
      <c r="HY12" s="140"/>
      <c r="HZ12" s="140"/>
      <c r="IA12" s="140"/>
      <c r="IB12" s="140"/>
      <c r="IC12" s="140"/>
      <c r="ID12" s="140"/>
      <c r="IE12" s="140"/>
      <c r="IF12" s="140"/>
      <c r="IG12" s="140"/>
      <c r="IH12" s="140"/>
      <c r="II12" s="140"/>
      <c r="IJ12" s="140"/>
      <c r="IK12" s="140"/>
      <c r="IL12" s="140"/>
      <c r="IM12" s="140"/>
      <c r="IN12" s="140"/>
      <c r="IO12" s="140"/>
      <c r="IP12" s="140"/>
      <c r="IQ12" s="140"/>
      <c r="IR12" s="140"/>
      <c r="IS12" s="140"/>
      <c r="IT12" s="140"/>
      <c r="IU12" s="140"/>
      <c r="IV12" s="140"/>
    </row>
    <row r="13" spans="1:256">
      <c r="A13" s="136">
        <v>220424697.34319559</v>
      </c>
      <c r="B13" s="137" t="str">
        <f>CONCATENATE(C21,E21)</f>
        <v>(Bằng chữ : Hai trăm hai mươi triệu, bốn trăm hai mươi bốn ngàn, sáu trăm chín mươi bảy đồng)</v>
      </c>
      <c r="C13" s="138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8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  <c r="FL13" s="140"/>
      <c r="FM13" s="140"/>
      <c r="FN13" s="140"/>
      <c r="FO13" s="140"/>
      <c r="FP13" s="140"/>
      <c r="FQ13" s="140"/>
      <c r="FR13" s="140"/>
      <c r="FS13" s="140"/>
      <c r="FT13" s="140"/>
      <c r="FU13" s="140"/>
      <c r="FV13" s="140"/>
      <c r="FW13" s="140"/>
      <c r="FX13" s="140"/>
      <c r="FY13" s="140"/>
      <c r="FZ13" s="140"/>
      <c r="GA13" s="140"/>
      <c r="GB13" s="140"/>
      <c r="GC13" s="140"/>
      <c r="GD13" s="140"/>
      <c r="GE13" s="140"/>
      <c r="GF13" s="140"/>
      <c r="GG13" s="140"/>
      <c r="GH13" s="140"/>
      <c r="GI13" s="140"/>
      <c r="GJ13" s="140"/>
      <c r="GK13" s="140"/>
      <c r="GL13" s="140"/>
      <c r="GM13" s="140"/>
      <c r="GN13" s="140"/>
      <c r="GO13" s="140"/>
      <c r="GP13" s="140"/>
      <c r="GQ13" s="140"/>
      <c r="GR13" s="140"/>
      <c r="GS13" s="140"/>
      <c r="GT13" s="140"/>
      <c r="GU13" s="140"/>
      <c r="GV13" s="140"/>
      <c r="GW13" s="140"/>
      <c r="GX13" s="140"/>
      <c r="GY13" s="140"/>
      <c r="GZ13" s="140"/>
      <c r="HA13" s="140"/>
      <c r="HB13" s="140"/>
      <c r="HC13" s="140"/>
      <c r="HD13" s="140"/>
      <c r="HE13" s="140"/>
      <c r="HF13" s="140"/>
      <c r="HG13" s="140"/>
      <c r="HH13" s="140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140"/>
      <c r="HX13" s="140"/>
      <c r="HY13" s="140"/>
      <c r="HZ13" s="140"/>
      <c r="IA13" s="140"/>
      <c r="IB13" s="140"/>
      <c r="IC13" s="140"/>
      <c r="ID13" s="140"/>
      <c r="IE13" s="140"/>
      <c r="IF13" s="140"/>
      <c r="IG13" s="140"/>
      <c r="IH13" s="140"/>
      <c r="II13" s="140"/>
      <c r="IJ13" s="140"/>
      <c r="IK13" s="140"/>
      <c r="IL13" s="140"/>
      <c r="IM13" s="140"/>
      <c r="IN13" s="140"/>
      <c r="IO13" s="140"/>
      <c r="IP13" s="140"/>
      <c r="IQ13" s="140"/>
      <c r="IR13" s="140"/>
      <c r="IS13" s="140"/>
      <c r="IT13" s="140"/>
      <c r="IU13" s="140"/>
      <c r="IV13" s="140"/>
    </row>
    <row r="14" spans="1:256">
      <c r="A14" s="140"/>
      <c r="B14" s="142"/>
      <c r="C14" s="143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3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0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140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0"/>
      <c r="IS14" s="140"/>
      <c r="IT14" s="140"/>
      <c r="IU14" s="140"/>
      <c r="IV14" s="140"/>
    </row>
    <row r="15" spans="1:256">
      <c r="A15" s="144"/>
      <c r="B15" s="145"/>
      <c r="C15" s="146" t="s">
        <v>92</v>
      </c>
      <c r="D15" s="145"/>
      <c r="E15" s="145" t="s">
        <v>93</v>
      </c>
      <c r="F15" s="145"/>
      <c r="G15" s="145" t="s">
        <v>94</v>
      </c>
      <c r="H15" s="145"/>
      <c r="I15" s="145"/>
      <c r="J15" s="145" t="s">
        <v>95</v>
      </c>
      <c r="K15" s="145"/>
      <c r="L15" s="145" t="s">
        <v>96</v>
      </c>
      <c r="M15" s="145"/>
      <c r="N15" s="145" t="s">
        <v>97</v>
      </c>
      <c r="O15" s="145"/>
      <c r="P15" s="146"/>
      <c r="Q15" s="145" t="s">
        <v>98</v>
      </c>
      <c r="R15" s="145"/>
      <c r="S15" s="145" t="s">
        <v>99</v>
      </c>
      <c r="T15" s="145"/>
      <c r="U15" s="145" t="s">
        <v>100</v>
      </c>
      <c r="V15" s="145"/>
      <c r="W15" s="145"/>
      <c r="X15" s="145" t="s">
        <v>101</v>
      </c>
      <c r="Y15" s="145"/>
      <c r="Z15" s="145" t="s">
        <v>102</v>
      </c>
      <c r="AA15" s="145"/>
      <c r="AB15" s="145" t="s">
        <v>103</v>
      </c>
      <c r="AC15" s="145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44"/>
      <c r="CK15" s="144"/>
      <c r="CL15" s="144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/>
      <c r="DY15" s="144"/>
      <c r="DZ15" s="144"/>
      <c r="EA15" s="144"/>
      <c r="EB15" s="144"/>
      <c r="EC15" s="144"/>
      <c r="ED15" s="144"/>
      <c r="EE15" s="144"/>
      <c r="EF15" s="144"/>
      <c r="EG15" s="144"/>
      <c r="EH15" s="144"/>
      <c r="EI15" s="144"/>
      <c r="EJ15" s="144"/>
      <c r="EK15" s="144"/>
      <c r="EL15" s="144"/>
      <c r="EM15" s="144"/>
      <c r="EN15" s="144"/>
      <c r="EO15" s="144"/>
      <c r="EP15" s="144"/>
      <c r="EQ15" s="144"/>
      <c r="ER15" s="144"/>
      <c r="ES15" s="144"/>
      <c r="ET15" s="144"/>
      <c r="EU15" s="144"/>
      <c r="EV15" s="144"/>
      <c r="EW15" s="144"/>
      <c r="EX15" s="144"/>
      <c r="EY15" s="144"/>
      <c r="EZ15" s="144"/>
      <c r="FA15" s="144"/>
      <c r="FB15" s="144"/>
      <c r="FC15" s="144"/>
      <c r="FD15" s="144"/>
      <c r="FE15" s="144"/>
      <c r="FF15" s="144"/>
      <c r="FG15" s="144"/>
      <c r="FH15" s="144"/>
      <c r="FI15" s="144"/>
      <c r="FJ15" s="144"/>
      <c r="FK15" s="144"/>
      <c r="FL15" s="144"/>
      <c r="FM15" s="144"/>
      <c r="FN15" s="144"/>
      <c r="FO15" s="144"/>
      <c r="FP15" s="144"/>
      <c r="FQ15" s="144"/>
      <c r="FR15" s="144"/>
      <c r="FS15" s="144"/>
      <c r="FT15" s="144"/>
      <c r="FU15" s="144"/>
      <c r="FV15" s="144"/>
      <c r="FW15" s="144"/>
      <c r="FX15" s="144"/>
      <c r="FY15" s="144"/>
      <c r="FZ15" s="144"/>
      <c r="GA15" s="144"/>
      <c r="GB15" s="144"/>
      <c r="GC15" s="144"/>
      <c r="GD15" s="144"/>
      <c r="GE15" s="144"/>
      <c r="GF15" s="144"/>
      <c r="GG15" s="144"/>
      <c r="GH15" s="144"/>
      <c r="GI15" s="144"/>
      <c r="GJ15" s="144"/>
      <c r="GK15" s="144"/>
      <c r="GL15" s="144"/>
      <c r="GM15" s="144"/>
      <c r="GN15" s="144"/>
      <c r="GO15" s="144"/>
      <c r="GP15" s="144"/>
      <c r="GQ15" s="144"/>
      <c r="GR15" s="144"/>
      <c r="GS15" s="144"/>
      <c r="GT15" s="144"/>
      <c r="GU15" s="144"/>
      <c r="GV15" s="144"/>
      <c r="GW15" s="144"/>
      <c r="GX15" s="144"/>
      <c r="GY15" s="144"/>
      <c r="GZ15" s="144"/>
      <c r="HA15" s="144"/>
      <c r="HB15" s="144"/>
      <c r="HC15" s="144"/>
      <c r="HD15" s="144"/>
      <c r="HE15" s="144"/>
      <c r="HF15" s="144"/>
      <c r="HG15" s="144"/>
      <c r="HH15" s="144"/>
      <c r="HI15" s="144"/>
      <c r="HJ15" s="144"/>
      <c r="HK15" s="144"/>
      <c r="HL15" s="144"/>
      <c r="HM15" s="144"/>
      <c r="HN15" s="144"/>
      <c r="HO15" s="144"/>
      <c r="HP15" s="144"/>
      <c r="HQ15" s="144"/>
      <c r="HR15" s="144"/>
      <c r="HS15" s="144"/>
      <c r="HT15" s="144"/>
      <c r="HU15" s="144"/>
      <c r="HV15" s="144"/>
      <c r="HW15" s="144"/>
      <c r="HX15" s="144"/>
      <c r="HY15" s="144"/>
      <c r="HZ15" s="144"/>
      <c r="IA15" s="144"/>
      <c r="IB15" s="144"/>
      <c r="IC15" s="144"/>
      <c r="ID15" s="144"/>
      <c r="IE15" s="144"/>
      <c r="IF15" s="144"/>
      <c r="IG15" s="144"/>
      <c r="IH15" s="144"/>
      <c r="II15" s="144"/>
      <c r="IJ15" s="144"/>
      <c r="IK15" s="144"/>
      <c r="IL15" s="144"/>
      <c r="IM15" s="144"/>
      <c r="IN15" s="144"/>
      <c r="IO15" s="144"/>
      <c r="IP15" s="144"/>
      <c r="IQ15" s="144"/>
      <c r="IR15" s="144"/>
      <c r="IS15" s="144"/>
      <c r="IT15" s="144"/>
      <c r="IU15" s="144"/>
      <c r="IV15" s="144"/>
    </row>
    <row r="16" spans="1:256">
      <c r="A16" s="147">
        <f>ROUND(A13,0)</f>
        <v>220424697</v>
      </c>
      <c r="B16" s="142"/>
      <c r="C16" s="143">
        <f>INT(A16/10^11)</f>
        <v>0</v>
      </c>
      <c r="D16" s="142"/>
      <c r="E16" s="143">
        <f>INT((A16-C16*10^11)/10^10)</f>
        <v>0</v>
      </c>
      <c r="F16" s="143"/>
      <c r="G16" s="148">
        <f>INT((A16-C16*10^11-E16*10^10)/10^9)</f>
        <v>0</v>
      </c>
      <c r="H16" s="142"/>
      <c r="I16" s="142"/>
      <c r="J16" s="148">
        <f>INT((A16-C16*10^11-E16*10^10-G16*10^9)/10^8)</f>
        <v>2</v>
      </c>
      <c r="K16" s="142"/>
      <c r="L16" s="148">
        <f>INT((A16-C16*10^11-E16*10^10-G16*10^9-J16*10^8)/10^7)</f>
        <v>2</v>
      </c>
      <c r="M16" s="142"/>
      <c r="N16" s="148">
        <f>INT((A16-C16*10^11-E16*10^10-G16*10^9-J16*10^8-L16*10^7)/10^6)</f>
        <v>0</v>
      </c>
      <c r="O16" s="142"/>
      <c r="P16" s="143"/>
      <c r="Q16" s="148">
        <f>INT((A16-C16*10^11-E16*10^10-G16*10^9-J16*10^8-L16*10^7-N16*10^6)/10^5)</f>
        <v>4</v>
      </c>
      <c r="R16" s="142"/>
      <c r="S16" s="148">
        <f>INT((A16-C16*10^11-E16*10^10-G16*10^9-J16*10^8-L16*10^7-N16*10^6-Q16*10^5)/10^4)</f>
        <v>2</v>
      </c>
      <c r="T16" s="142"/>
      <c r="U16" s="148">
        <f>INT((A16-C16*10^11-E16*10^10-G16*10^9-J16*10^8-L16*10^7-N16*10^6-Q16*10^5-S16*10^4)/10^3)</f>
        <v>4</v>
      </c>
      <c r="V16" s="142"/>
      <c r="W16" s="142"/>
      <c r="X16" s="148">
        <f>INT((A16-C16*10^11-E16*10^10-G16*10^9-J16*10^8-L16*10^7-N16*10^6-Q16*10^5-S16*10^4-U16*10^3)/10^2)</f>
        <v>6</v>
      </c>
      <c r="Y16" s="142"/>
      <c r="Z16" s="148">
        <f>INT((A16-C16*10^11-E16*10^10-G16*10^9-J16*10^8-L16*10^7-N16*10^6-Q16*10^5-S16*10^4-U16*10^3-X16*10^2)/10)</f>
        <v>9</v>
      </c>
      <c r="AA16" s="148"/>
      <c r="AB16" s="148">
        <f>INT((A16-C16*10^11-E16*10^10-G16*10^9-J16*10^8-L16*10^7-N16*10^6-Q16*10^5-S16*10^4-U16*10^3-X16*10^2-Z16*10)/1)</f>
        <v>7</v>
      </c>
      <c r="AC16" s="142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0"/>
      <c r="IS16" s="140"/>
      <c r="IT16" s="140"/>
      <c r="IU16" s="140"/>
      <c r="IV16" s="140"/>
    </row>
    <row r="17" spans="1:256">
      <c r="A17" s="140"/>
      <c r="B17" s="142"/>
      <c r="C17" s="149" t="str">
        <f>IF(C16&lt;&gt;0,VLOOKUP(C16,Table1,2,0),"")</f>
        <v/>
      </c>
      <c r="D17" s="150" t="str">
        <f>IF(C16&lt;&gt;0,"trăm ","")</f>
        <v/>
      </c>
      <c r="E17" s="151" t="str">
        <f>IF(AND(C16,E16&lt;&gt;0),VLOOKUP(E16,Table5,2,0),IF(AND(C16=0,E16&lt;&gt;0),VLOOKUP(E16,Table5,2,0),""))</f>
        <v/>
      </c>
      <c r="F17" s="150" t="str">
        <f>IF(AND(C16&lt;&gt;0,E16=0,G16=0),"",IF(AND(E16=0,C16&gt;0),"lẻ ",IF(E16=0,"",IF(E16=1,"","mươi "))))</f>
        <v/>
      </c>
      <c r="G17" s="150" t="str">
        <f>IF(AND(C16&lt;&gt;0,E16=0,G16=1),"một ",IF(AND(C16=0,E16=0,G16=1),"một ",IF(AND(E16=1,G16=1),"một ",IF(AND(C16&lt;&gt;0,E16=0,G16=5),"năm ",IF(AND(C16=0,E16=0,G16&lt;&gt;0),VLOOKUP(G16,Table1,2,0),IF(G16&lt;&gt;0,VLOOKUP(G16,Table4,2,0),""))))))</f>
        <v/>
      </c>
      <c r="H17" s="150" t="str">
        <f>IF(C16&lt;&gt;0,"tỷ",IF(E16&lt;&gt;0,"tỷ",IF(G16&lt;&gt;0,"tỷ","")))</f>
        <v/>
      </c>
      <c r="I17" s="150" t="str">
        <f>IF(AND(C16=0,E16=0,G16=0),"",IF(AND(O17="",V17=""),"",", "))</f>
        <v/>
      </c>
      <c r="J17" s="149" t="str">
        <f>IF(AND(I17="",J16=0),"",IF(J16&lt;&gt;0,VLOOKUP(J16,Table1,2,0),IF(P17=", ",VLOOKUP(J16,Table2,2,0),"")))</f>
        <v xml:space="preserve">hai </v>
      </c>
      <c r="K17" s="150" t="str">
        <f>IF(J16&lt;&gt;0,"trăm ",IF(J17="không ","trăm ",""))</f>
        <v xml:space="preserve">trăm </v>
      </c>
      <c r="L17" s="151" t="str">
        <f>IF(AND(J16,L16&lt;&gt;0),VLOOKUP(L16,Table5,2,0),IF(AND(J16=0,L16&lt;&gt;0),VLOOKUP(L16,Table5,2,0),""))</f>
        <v xml:space="preserve">hai </v>
      </c>
      <c r="M17" s="150" t="str">
        <f>IF(AND(J16&lt;&gt;0,L16=0,N16=0),"",IF(AND(L16=0,J16&gt;0),"lẻ ",IF(AND(I17=", ",J16=0,L16=0,N16&lt;&gt;0),"lẻ ",IF(L16=0,"",IF(L16=1,"","mươi ")))))</f>
        <v xml:space="preserve">mươi </v>
      </c>
      <c r="N17" s="150" t="str">
        <f>IF(AND(J16&lt;&gt;0,L16=0,N16=1),"một ",IF(AND(J16=0,L16=0,N16=1),"một ",IF(AND(L16=1,N16=1),"một ",IF(AND(J16&lt;&gt;0,L16=0,N16=5),"năm ",IF(AND(J16=0,L16=0,N16&lt;&gt;0),VLOOKUP(N16,Table1,2,0),IF(N16&lt;&gt;0,VLOOKUP(N16,Table4,2,0),""))))))</f>
        <v/>
      </c>
      <c r="O17" s="150" t="str">
        <f>IF(J16&lt;&gt;0,"triệu",IF(L16&lt;&gt;0,"triệu",IF(N16&lt;&gt;0,"triệu","")))</f>
        <v>triệu</v>
      </c>
      <c r="P17" s="149" t="str">
        <f>IF(AND(C16=0,E16=0,G16=0,J16=0,L16=0,N16=0),"",IF(AND(Q16=0,S16=0,U16=0,X16=0,Z16=0,AB16=0)," ",", "))</f>
        <v xml:space="preserve">, </v>
      </c>
      <c r="Q17" s="149" t="str">
        <f>IF(Q16&lt;&gt;0,VLOOKUP(Q16,Table2,2,0),IF(P17=", ",VLOOKUP(Q16,Table2,2,0),""))</f>
        <v xml:space="preserve">bốn </v>
      </c>
      <c r="R17" s="150" t="str">
        <f>IF(Q16&lt;&gt;0,"trăm ",IF(Q17="không ","trăm ",""))</f>
        <v xml:space="preserve">trăm </v>
      </c>
      <c r="S17" s="151" t="str">
        <f>IF(AND(Q16,S16&lt;&gt;0),VLOOKUP(S16,Table5,2,0),IF(AND(Q16=0,S16&lt;&gt;0),VLOOKUP(S16,Table5,2,0),""))</f>
        <v xml:space="preserve">hai </v>
      </c>
      <c r="T17" s="150" t="str">
        <f>IF(AND(Q16&lt;&gt;0,S16=0,U16=0),"",IF(AND(S16=0,Q16&gt;0),"lẻ ",IF(AND(P17=", ",Q16=0,S16=0,U16&lt;&gt;0),"lẻ ",IF(S16=0,"",IF(S16=1,"","mươi ")))))</f>
        <v xml:space="preserve">mươi </v>
      </c>
      <c r="U17" s="150" t="str">
        <f>IF(AND(Q16&lt;&gt;0,S16=0,U16=1),"một ",IF(AND(Q16=0,S16=0,U16=1),"một ",IF(AND(S16=1,U16=1),"một ",IF(AND(Q16&lt;&gt;0,S16=0,U16=5),"năm ",IF(AND(Q16=0,S16=0,U16&lt;&gt;0),VLOOKUP(U16,Table1,2,0),IF(U16&lt;&gt;0,VLOOKUP(U16,Table4,2,0),""))))))</f>
        <v xml:space="preserve">bốn </v>
      </c>
      <c r="V17" s="150" t="str">
        <f>IF(AND(Q16=0,S16=0,U16=0),"",IF(AND(X16=0,Z16=0,AB16=0),"ngàn ",IF(Q16&lt;&gt;0,"ngàn",IF(S16&lt;&gt;0,"ngàn",IF(U16&lt;&gt;0,"ngàn","")))))</f>
        <v>ngàn</v>
      </c>
      <c r="W17" s="149" t="str">
        <f>IF(AND(X16=0,Z16=0,AB16=0),"",IF(V17="","",", "))</f>
        <v xml:space="preserve">, </v>
      </c>
      <c r="X17" s="149" t="str">
        <f>IF(X16&lt;&gt;0,VLOOKUP(X16,Table2,2,0),IF(W17=", ",VLOOKUP(X16,Table2,2,0),""))</f>
        <v xml:space="preserve">sáu </v>
      </c>
      <c r="Y17" s="150" t="str">
        <f>IF(X16&lt;&gt;0,"trăm ",IF(X17="không ","trăm ",""))</f>
        <v xml:space="preserve">trăm </v>
      </c>
      <c r="Z17" s="151" t="str">
        <f>IF(AND(X16,Z16&lt;&gt;0),VLOOKUP(Z16,Table5,2,0),IF(AND(X16=0,Z16&lt;&gt;0),VLOOKUP(Z16,Table5,2,0),""))</f>
        <v xml:space="preserve">chín </v>
      </c>
      <c r="AA17" s="150" t="str">
        <f>IF(AND(X16&lt;&gt;0,Z16=0,AB16=0),"",IF(AND(Z16=0,X16&gt;0),"lẻ ",IF(AND(W17=", ",X16=0,Z16=0,AB16&lt;&gt;0),"lẻ ",IF(Z16=0,"",IF(Z16=1,"","mươi ")))))</f>
        <v xml:space="preserve">mươi </v>
      </c>
      <c r="AB17" s="150" t="str">
        <f>IF(AND(X16&lt;&gt;0,Z16=0,AB16=1),"một ",IF(AND(X16=0,Z16=0,AB16=1),"một ",IF(AND(Z16=1,AB16=1),"một ",IF(AND(X16&lt;&gt;0,Z16=0,AB16=5),"năm ",IF(AND(X16=0,Z16=0,AB16&lt;&gt;0),VLOOKUP(AB16,Table1,2,0),IF(AB16&lt;&gt;0,VLOOKUP(AB16,Table4,2,0),""))))))</f>
        <v xml:space="preserve">bảy </v>
      </c>
      <c r="AC17" s="150" t="s">
        <v>104</v>
      </c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0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0"/>
      <c r="IS17" s="140"/>
      <c r="IT17" s="140"/>
      <c r="IU17" s="140"/>
      <c r="IV17" s="140"/>
    </row>
    <row r="18" spans="1:256">
      <c r="A18" s="140"/>
      <c r="B18" s="142"/>
      <c r="C18" s="143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3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0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0"/>
      <c r="IS18" s="140"/>
      <c r="IT18" s="140"/>
      <c r="IU18" s="140"/>
      <c r="IV18" s="140"/>
    </row>
    <row r="19" spans="1:256">
      <c r="A19" s="140"/>
      <c r="B19" s="142"/>
      <c r="C19" s="142" t="str">
        <f>CONCATENATE(C17,D17,E17,F17,G17,H17,I17,J17,K17,L17,M17,N17,O17,P17,Q17,R17,S17,T17,U17,V17,W17,X17,Y17,Z17,AA17,AB17,AC17)</f>
        <v>hai trăm hai mươi triệu, bốn trăm hai mươi bốn ngàn, sáu trăm chín mươi bảy đồng)</v>
      </c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3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0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140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0"/>
      <c r="IS19" s="140"/>
      <c r="IT19" s="140"/>
      <c r="IU19" s="140"/>
      <c r="IV19" s="140"/>
    </row>
    <row r="20" spans="1:256">
      <c r="A20" s="140"/>
      <c r="B20" s="142"/>
      <c r="C20" s="152" t="str">
        <f>LEFT(C19,1)</f>
        <v>h</v>
      </c>
      <c r="D20" s="142"/>
      <c r="E20" s="139" t="str">
        <f>UPPER(C20)</f>
        <v>H</v>
      </c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3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0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140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0"/>
      <c r="HE20" s="140"/>
      <c r="HF20" s="140"/>
      <c r="HG20" s="140"/>
      <c r="HH20" s="140"/>
      <c r="HI20" s="140"/>
      <c r="HJ20" s="140"/>
      <c r="HK20" s="140"/>
      <c r="HL20" s="140"/>
      <c r="HM20" s="140"/>
      <c r="HN20" s="140"/>
      <c r="HO20" s="140"/>
      <c r="HP20" s="140"/>
      <c r="HQ20" s="140"/>
      <c r="HR20" s="140"/>
      <c r="HS20" s="140"/>
      <c r="HT20" s="140"/>
      <c r="HU20" s="140"/>
      <c r="HV20" s="140"/>
      <c r="HW20" s="140"/>
      <c r="HX20" s="140"/>
      <c r="HY20" s="140"/>
      <c r="HZ20" s="140"/>
      <c r="IA20" s="140"/>
      <c r="IB20" s="140"/>
      <c r="IC20" s="140"/>
      <c r="ID20" s="140"/>
      <c r="IE20" s="140"/>
      <c r="IF20" s="140"/>
      <c r="IG20" s="140"/>
      <c r="IH20" s="140"/>
      <c r="II20" s="140"/>
      <c r="IJ20" s="140"/>
      <c r="IK20" s="140"/>
      <c r="IL20" s="140"/>
      <c r="IM20" s="140"/>
      <c r="IN20" s="140"/>
      <c r="IO20" s="140"/>
      <c r="IP20" s="140"/>
      <c r="IQ20" s="140"/>
      <c r="IR20" s="140"/>
      <c r="IS20" s="140"/>
      <c r="IT20" s="140"/>
      <c r="IU20" s="140"/>
      <c r="IV20" s="140"/>
    </row>
    <row r="21" spans="1:256">
      <c r="A21" s="140"/>
      <c r="B21" s="142"/>
      <c r="C21" s="142" t="s">
        <v>105</v>
      </c>
      <c r="D21" s="142"/>
      <c r="E21" s="142" t="str">
        <f>REPLACE(C19,1,1,E20)</f>
        <v>Hai trăm hai mươi triệu, bốn trăm hai mươi bốn ngàn, sáu trăm chín mươi bảy đồng)</v>
      </c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3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0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140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0"/>
      <c r="IS21" s="140"/>
      <c r="IT21" s="140"/>
      <c r="IU21" s="140"/>
      <c r="IV21" s="140"/>
    </row>
    <row r="22" spans="1:256">
      <c r="A22" s="140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3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140"/>
      <c r="DU22" s="140"/>
      <c r="DV22" s="140"/>
      <c r="DW22" s="140"/>
      <c r="DX22" s="140"/>
      <c r="DY22" s="140"/>
      <c r="DZ22" s="140"/>
      <c r="EA22" s="140"/>
      <c r="EB22" s="140"/>
      <c r="EC22" s="140"/>
      <c r="ED22" s="140"/>
      <c r="EE22" s="140"/>
      <c r="EF22" s="140"/>
      <c r="EG22" s="140"/>
      <c r="EH22" s="140"/>
      <c r="EI22" s="140"/>
      <c r="EJ22" s="140"/>
      <c r="EK22" s="140"/>
      <c r="EL22" s="140"/>
      <c r="EM22" s="140"/>
      <c r="EN22" s="140"/>
      <c r="EO22" s="140"/>
      <c r="EP22" s="140"/>
      <c r="EQ22" s="140"/>
      <c r="ER22" s="140"/>
      <c r="ES22" s="140"/>
      <c r="ET22" s="140"/>
      <c r="EU22" s="140"/>
      <c r="EV22" s="140"/>
      <c r="EW22" s="140"/>
      <c r="EX22" s="140"/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  <c r="FL22" s="140"/>
      <c r="FM22" s="140"/>
      <c r="FN22" s="140"/>
      <c r="FO22" s="140"/>
      <c r="FP22" s="140"/>
      <c r="FQ22" s="140"/>
      <c r="FR22" s="140"/>
      <c r="FS22" s="140"/>
      <c r="FT22" s="140"/>
      <c r="FU22" s="140"/>
      <c r="FV22" s="140"/>
      <c r="FW22" s="140"/>
      <c r="FX22" s="140"/>
      <c r="FY22" s="140"/>
      <c r="FZ22" s="140"/>
      <c r="GA22" s="140"/>
      <c r="GB22" s="140"/>
      <c r="GC22" s="140"/>
      <c r="GD22" s="140"/>
      <c r="GE22" s="140"/>
      <c r="GF22" s="140"/>
      <c r="GG22" s="140"/>
      <c r="GH22" s="140"/>
      <c r="GI22" s="140"/>
      <c r="GJ22" s="140"/>
      <c r="GK22" s="140"/>
      <c r="GL22" s="140"/>
      <c r="GM22" s="140"/>
      <c r="GN22" s="140"/>
      <c r="GO22" s="140"/>
      <c r="GP22" s="140"/>
      <c r="GQ22" s="140"/>
      <c r="GR22" s="140"/>
      <c r="GS22" s="140"/>
      <c r="GT22" s="140"/>
      <c r="GU22" s="140"/>
      <c r="GV22" s="140"/>
      <c r="GW22" s="140"/>
      <c r="GX22" s="140"/>
      <c r="GY22" s="140"/>
      <c r="GZ22" s="140"/>
      <c r="HA22" s="140"/>
      <c r="HB22" s="140"/>
      <c r="HC22" s="140"/>
      <c r="HD22" s="140"/>
      <c r="HE22" s="140"/>
      <c r="HF22" s="140"/>
      <c r="HG22" s="140"/>
      <c r="HH22" s="140"/>
      <c r="HI22" s="140"/>
      <c r="HJ22" s="140"/>
      <c r="HK22" s="140"/>
      <c r="HL22" s="140"/>
      <c r="HM22" s="140"/>
      <c r="HN22" s="140"/>
      <c r="HO22" s="140"/>
      <c r="HP22" s="140"/>
      <c r="HQ22" s="140"/>
      <c r="HR22" s="140"/>
      <c r="HS22" s="140"/>
      <c r="HT22" s="140"/>
      <c r="HU22" s="140"/>
      <c r="HV22" s="140"/>
      <c r="HW22" s="140"/>
      <c r="HX22" s="140"/>
      <c r="HY22" s="140"/>
      <c r="HZ22" s="140"/>
      <c r="IA22" s="140"/>
      <c r="IB22" s="140"/>
      <c r="IC22" s="140"/>
      <c r="ID22" s="140"/>
      <c r="IE22" s="140"/>
      <c r="IF22" s="140"/>
      <c r="IG22" s="140"/>
      <c r="IH22" s="140"/>
      <c r="II22" s="140"/>
      <c r="IJ22" s="140"/>
      <c r="IK22" s="140"/>
      <c r="IL22" s="140"/>
      <c r="IM22" s="140"/>
      <c r="IN22" s="140"/>
      <c r="IO22" s="140"/>
      <c r="IP22" s="140"/>
      <c r="IQ22" s="140"/>
      <c r="IR22" s="140"/>
      <c r="IS22" s="140"/>
      <c r="IT22" s="140"/>
      <c r="IU22" s="140"/>
      <c r="IV22" s="140"/>
    </row>
    <row r="23" spans="1:256">
      <c r="A23" s="140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3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/>
      <c r="DR23" s="140"/>
      <c r="DS23" s="140"/>
      <c r="DT23" s="140"/>
      <c r="DU23" s="140"/>
      <c r="DV23" s="140"/>
      <c r="DW23" s="140"/>
      <c r="DX23" s="140"/>
      <c r="DY23" s="140"/>
      <c r="DZ23" s="140"/>
      <c r="EA23" s="140"/>
      <c r="EB23" s="140"/>
      <c r="EC23" s="140"/>
      <c r="ED23" s="140"/>
      <c r="EE23" s="140"/>
      <c r="EF23" s="140"/>
      <c r="EG23" s="140"/>
      <c r="EH23" s="140"/>
      <c r="EI23" s="140"/>
      <c r="EJ23" s="140"/>
      <c r="EK23" s="140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/>
      <c r="EX23" s="140"/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  <c r="FL23" s="140"/>
      <c r="FM23" s="140"/>
      <c r="FN23" s="140"/>
      <c r="FO23" s="140"/>
      <c r="FP23" s="140"/>
      <c r="FQ23" s="140"/>
      <c r="FR23" s="140"/>
      <c r="FS23" s="140"/>
      <c r="FT23" s="140"/>
      <c r="FU23" s="140"/>
      <c r="FV23" s="140"/>
      <c r="FW23" s="140"/>
      <c r="FX23" s="140"/>
      <c r="FY23" s="140"/>
      <c r="FZ23" s="140"/>
      <c r="GA23" s="140"/>
      <c r="GB23" s="140"/>
      <c r="GC23" s="140"/>
      <c r="GD23" s="140"/>
      <c r="GE23" s="140"/>
      <c r="GF23" s="140"/>
      <c r="GG23" s="140"/>
      <c r="GH23" s="140"/>
      <c r="GI23" s="140"/>
      <c r="GJ23" s="140"/>
      <c r="GK23" s="140"/>
      <c r="GL23" s="140"/>
      <c r="GM23" s="140"/>
      <c r="GN23" s="140"/>
      <c r="GO23" s="140"/>
      <c r="GP23" s="140"/>
      <c r="GQ23" s="140"/>
      <c r="GR23" s="140"/>
      <c r="GS23" s="140"/>
      <c r="GT23" s="140"/>
      <c r="GU23" s="140"/>
      <c r="GV23" s="140"/>
      <c r="GW23" s="140"/>
      <c r="GX23" s="140"/>
      <c r="GY23" s="140"/>
      <c r="GZ23" s="140"/>
      <c r="HA23" s="140"/>
      <c r="HB23" s="140"/>
      <c r="HC23" s="140"/>
      <c r="HD23" s="140"/>
      <c r="HE23" s="140"/>
      <c r="HF23" s="140"/>
      <c r="HG23" s="140"/>
      <c r="HH23" s="140"/>
      <c r="HI23" s="140"/>
      <c r="HJ23" s="140"/>
      <c r="HK23" s="140"/>
      <c r="HL23" s="140"/>
      <c r="HM23" s="140"/>
      <c r="HN23" s="140"/>
      <c r="HO23" s="140"/>
      <c r="HP23" s="140"/>
      <c r="HQ23" s="140"/>
      <c r="HR23" s="140"/>
      <c r="HS23" s="140"/>
      <c r="HT23" s="140"/>
      <c r="HU23" s="140"/>
      <c r="HV23" s="140"/>
      <c r="HW23" s="140"/>
      <c r="HX23" s="140"/>
      <c r="HY23" s="140"/>
      <c r="HZ23" s="140"/>
      <c r="IA23" s="140"/>
      <c r="IB23" s="140"/>
      <c r="IC23" s="140"/>
      <c r="ID23" s="140"/>
      <c r="IE23" s="140"/>
      <c r="IF23" s="140"/>
      <c r="IG23" s="140"/>
      <c r="IH23" s="140"/>
      <c r="II23" s="140"/>
      <c r="IJ23" s="140"/>
      <c r="IK23" s="140"/>
      <c r="IL23" s="140"/>
      <c r="IM23" s="140"/>
      <c r="IN23" s="140"/>
      <c r="IO23" s="140"/>
      <c r="IP23" s="140"/>
      <c r="IQ23" s="140"/>
      <c r="IR23" s="140"/>
      <c r="IS23" s="140"/>
      <c r="IT23" s="140"/>
      <c r="IU23" s="140"/>
      <c r="IV23" s="140"/>
    </row>
    <row r="24" spans="1:256">
      <c r="A24" s="140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3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/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0"/>
      <c r="EW24" s="140"/>
      <c r="EX24" s="140"/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  <c r="FL24" s="140"/>
      <c r="FM24" s="140"/>
      <c r="FN24" s="140"/>
      <c r="FO24" s="140"/>
      <c r="FP24" s="140"/>
      <c r="FQ24" s="140"/>
      <c r="FR24" s="140"/>
      <c r="FS24" s="140"/>
      <c r="FT24" s="140"/>
      <c r="FU24" s="140"/>
      <c r="FV24" s="140"/>
      <c r="FW24" s="140"/>
      <c r="FX24" s="140"/>
      <c r="FY24" s="140"/>
      <c r="FZ24" s="140"/>
      <c r="GA24" s="140"/>
      <c r="GB24" s="140"/>
      <c r="GC24" s="140"/>
      <c r="GD24" s="140"/>
      <c r="GE24" s="140"/>
      <c r="GF24" s="140"/>
      <c r="GG24" s="140"/>
      <c r="GH24" s="140"/>
      <c r="GI24" s="140"/>
      <c r="GJ24" s="140"/>
      <c r="GK24" s="140"/>
      <c r="GL24" s="140"/>
      <c r="GM24" s="140"/>
      <c r="GN24" s="140"/>
      <c r="GO24" s="140"/>
      <c r="GP24" s="140"/>
      <c r="GQ24" s="140"/>
      <c r="GR24" s="140"/>
      <c r="GS24" s="140"/>
      <c r="GT24" s="140"/>
      <c r="GU24" s="140"/>
      <c r="GV24" s="140"/>
      <c r="GW24" s="140"/>
      <c r="GX24" s="140"/>
      <c r="GY24" s="140"/>
      <c r="GZ24" s="140"/>
      <c r="HA24" s="140"/>
      <c r="HB24" s="140"/>
      <c r="HC24" s="140"/>
      <c r="HD24" s="140"/>
      <c r="HE24" s="140"/>
      <c r="HF24" s="140"/>
      <c r="HG24" s="140"/>
      <c r="HH24" s="140"/>
      <c r="HI24" s="140"/>
      <c r="HJ24" s="140"/>
      <c r="HK24" s="140"/>
      <c r="HL24" s="140"/>
      <c r="HM24" s="140"/>
      <c r="HN24" s="140"/>
      <c r="HO24" s="140"/>
      <c r="HP24" s="140"/>
      <c r="HQ24" s="140"/>
      <c r="HR24" s="140"/>
      <c r="HS24" s="140"/>
      <c r="HT24" s="140"/>
      <c r="HU24" s="140"/>
      <c r="HV24" s="140"/>
      <c r="HW24" s="140"/>
      <c r="HX24" s="140"/>
      <c r="HY24" s="140"/>
      <c r="HZ24" s="140"/>
      <c r="IA24" s="140"/>
      <c r="IB24" s="140"/>
      <c r="IC24" s="140"/>
      <c r="ID24" s="140"/>
      <c r="IE24" s="140"/>
      <c r="IF24" s="140"/>
      <c r="IG24" s="140"/>
      <c r="IH24" s="140"/>
      <c r="II24" s="140"/>
      <c r="IJ24" s="140"/>
      <c r="IK24" s="140"/>
      <c r="IL24" s="140"/>
      <c r="IM24" s="140"/>
      <c r="IN24" s="140"/>
      <c r="IO24" s="140"/>
      <c r="IP24" s="140"/>
      <c r="IQ24" s="140"/>
      <c r="IR24" s="140"/>
      <c r="IS24" s="140"/>
      <c r="IT24" s="140"/>
      <c r="IU24" s="140"/>
      <c r="IV24" s="140"/>
    </row>
    <row r="25" spans="1:256">
      <c r="A25" s="136">
        <v>0</v>
      </c>
      <c r="B25" s="137" t="str">
        <f>CONCATENATE(C33,E33)</f>
        <v>(Bằng chữ : Đồng)</v>
      </c>
      <c r="C25" s="138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8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  <c r="FL25" s="140"/>
      <c r="FM25" s="140"/>
      <c r="FN25" s="140"/>
      <c r="FO25" s="140"/>
      <c r="FP25" s="140"/>
      <c r="FQ25" s="140"/>
      <c r="FR25" s="140"/>
      <c r="FS25" s="140"/>
      <c r="FT25" s="140"/>
      <c r="FU25" s="140"/>
      <c r="FV25" s="140"/>
      <c r="FW25" s="140"/>
      <c r="FX25" s="140"/>
      <c r="FY25" s="140"/>
      <c r="FZ25" s="140"/>
      <c r="GA25" s="140"/>
      <c r="GB25" s="140"/>
      <c r="GC25" s="140"/>
      <c r="GD25" s="140"/>
      <c r="GE25" s="140"/>
      <c r="GF25" s="140"/>
      <c r="GG25" s="140"/>
      <c r="GH25" s="140"/>
      <c r="GI25" s="140"/>
      <c r="GJ25" s="140"/>
      <c r="GK25" s="140"/>
      <c r="GL25" s="140"/>
      <c r="GM25" s="140"/>
      <c r="GN25" s="140"/>
      <c r="GO25" s="140"/>
      <c r="GP25" s="140"/>
      <c r="GQ25" s="140"/>
      <c r="GR25" s="140"/>
      <c r="GS25" s="140"/>
      <c r="GT25" s="140"/>
      <c r="GU25" s="140"/>
      <c r="GV25" s="140"/>
      <c r="GW25" s="140"/>
      <c r="GX25" s="140"/>
      <c r="GY25" s="140"/>
      <c r="GZ25" s="140"/>
      <c r="HA25" s="140"/>
      <c r="HB25" s="140"/>
      <c r="HC25" s="140"/>
      <c r="HD25" s="140"/>
      <c r="HE25" s="140"/>
      <c r="HF25" s="140"/>
      <c r="HG25" s="140"/>
      <c r="HH25" s="140"/>
      <c r="HI25" s="140"/>
      <c r="HJ25" s="140"/>
      <c r="HK25" s="140"/>
      <c r="HL25" s="140"/>
      <c r="HM25" s="140"/>
      <c r="HN25" s="140"/>
      <c r="HO25" s="140"/>
      <c r="HP25" s="140"/>
      <c r="HQ25" s="140"/>
      <c r="HR25" s="140"/>
      <c r="HS25" s="140"/>
      <c r="HT25" s="140"/>
      <c r="HU25" s="140"/>
      <c r="HV25" s="140"/>
      <c r="HW25" s="140"/>
      <c r="HX25" s="140"/>
      <c r="HY25" s="140"/>
      <c r="HZ25" s="140"/>
      <c r="IA25" s="140"/>
      <c r="IB25" s="140"/>
      <c r="IC25" s="140"/>
      <c r="ID25" s="140"/>
      <c r="IE25" s="140"/>
      <c r="IF25" s="140"/>
      <c r="IG25" s="140"/>
      <c r="IH25" s="140"/>
      <c r="II25" s="140"/>
      <c r="IJ25" s="140"/>
      <c r="IK25" s="140"/>
      <c r="IL25" s="140"/>
      <c r="IM25" s="140"/>
      <c r="IN25" s="140"/>
      <c r="IO25" s="140"/>
      <c r="IP25" s="140"/>
      <c r="IQ25" s="140"/>
      <c r="IR25" s="140"/>
      <c r="IS25" s="140"/>
      <c r="IT25" s="140"/>
      <c r="IU25" s="140"/>
      <c r="IV25" s="140"/>
    </row>
    <row r="26" spans="1:256">
      <c r="A26" s="140"/>
      <c r="B26" s="142"/>
      <c r="C26" s="143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3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140"/>
      <c r="DU26" s="140"/>
      <c r="DV26" s="140"/>
      <c r="DW26" s="140"/>
      <c r="DX26" s="140"/>
      <c r="DY26" s="140"/>
      <c r="DZ26" s="140"/>
      <c r="EA26" s="140"/>
      <c r="EB26" s="140"/>
      <c r="EC26" s="140"/>
      <c r="ED26" s="140"/>
      <c r="EE26" s="140"/>
      <c r="EF26" s="140"/>
      <c r="EG26" s="140"/>
      <c r="EH26" s="140"/>
      <c r="EI26" s="140"/>
      <c r="EJ26" s="140"/>
      <c r="EK26" s="140"/>
      <c r="EL26" s="140"/>
      <c r="EM26" s="140"/>
      <c r="EN26" s="140"/>
      <c r="EO26" s="140"/>
      <c r="EP26" s="140"/>
      <c r="EQ26" s="140"/>
      <c r="ER26" s="140"/>
      <c r="ES26" s="140"/>
      <c r="ET26" s="140"/>
      <c r="EU26" s="140"/>
      <c r="EV26" s="140"/>
      <c r="EW26" s="140"/>
      <c r="EX26" s="140"/>
      <c r="EY26" s="140"/>
      <c r="EZ26" s="140"/>
      <c r="FA26" s="140"/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  <c r="FL26" s="140"/>
      <c r="FM26" s="140"/>
      <c r="FN26" s="140"/>
      <c r="FO26" s="140"/>
      <c r="FP26" s="140"/>
      <c r="FQ26" s="140"/>
      <c r="FR26" s="140"/>
      <c r="FS26" s="140"/>
      <c r="FT26" s="140"/>
      <c r="FU26" s="140"/>
      <c r="FV26" s="140"/>
      <c r="FW26" s="140"/>
      <c r="FX26" s="140"/>
      <c r="FY26" s="140"/>
      <c r="FZ26" s="140"/>
      <c r="GA26" s="140"/>
      <c r="GB26" s="140"/>
      <c r="GC26" s="140"/>
      <c r="GD26" s="140"/>
      <c r="GE26" s="140"/>
      <c r="GF26" s="140"/>
      <c r="GG26" s="140"/>
      <c r="GH26" s="140"/>
      <c r="GI26" s="140"/>
      <c r="GJ26" s="140"/>
      <c r="GK26" s="140"/>
      <c r="GL26" s="140"/>
      <c r="GM26" s="140"/>
      <c r="GN26" s="140"/>
      <c r="GO26" s="140"/>
      <c r="GP26" s="140"/>
      <c r="GQ26" s="140"/>
      <c r="GR26" s="140"/>
      <c r="GS26" s="140"/>
      <c r="GT26" s="140"/>
      <c r="GU26" s="140"/>
      <c r="GV26" s="140"/>
      <c r="GW26" s="140"/>
      <c r="GX26" s="140"/>
      <c r="GY26" s="140"/>
      <c r="GZ26" s="140"/>
      <c r="HA26" s="140"/>
      <c r="HB26" s="140"/>
      <c r="HC26" s="140"/>
      <c r="HD26" s="140"/>
      <c r="HE26" s="140"/>
      <c r="HF26" s="140"/>
      <c r="HG26" s="140"/>
      <c r="HH26" s="140"/>
      <c r="HI26" s="140"/>
      <c r="HJ26" s="140"/>
      <c r="HK26" s="140"/>
      <c r="HL26" s="140"/>
      <c r="HM26" s="140"/>
      <c r="HN26" s="140"/>
      <c r="HO26" s="140"/>
      <c r="HP26" s="140"/>
      <c r="HQ26" s="140"/>
      <c r="HR26" s="140"/>
      <c r="HS26" s="140"/>
      <c r="HT26" s="140"/>
      <c r="HU26" s="140"/>
      <c r="HV26" s="140"/>
      <c r="HW26" s="140"/>
      <c r="HX26" s="140"/>
      <c r="HY26" s="140"/>
      <c r="HZ26" s="140"/>
      <c r="IA26" s="140"/>
      <c r="IB26" s="140"/>
      <c r="IC26" s="140"/>
      <c r="ID26" s="140"/>
      <c r="IE26" s="140"/>
      <c r="IF26" s="140"/>
      <c r="IG26" s="140"/>
      <c r="IH26" s="140"/>
      <c r="II26" s="140"/>
      <c r="IJ26" s="140"/>
      <c r="IK26" s="140"/>
      <c r="IL26" s="140"/>
      <c r="IM26" s="140"/>
      <c r="IN26" s="140"/>
      <c r="IO26" s="140"/>
      <c r="IP26" s="140"/>
      <c r="IQ26" s="140"/>
      <c r="IR26" s="140"/>
      <c r="IS26" s="140"/>
      <c r="IT26" s="140"/>
      <c r="IU26" s="140"/>
      <c r="IV26" s="140"/>
    </row>
    <row r="27" spans="1:256">
      <c r="A27" s="144"/>
      <c r="B27" s="145"/>
      <c r="C27" s="146" t="s">
        <v>92</v>
      </c>
      <c r="D27" s="145"/>
      <c r="E27" s="145" t="s">
        <v>93</v>
      </c>
      <c r="F27" s="145"/>
      <c r="G27" s="145" t="s">
        <v>94</v>
      </c>
      <c r="H27" s="145"/>
      <c r="I27" s="145"/>
      <c r="J27" s="145" t="s">
        <v>95</v>
      </c>
      <c r="K27" s="145"/>
      <c r="L27" s="145" t="s">
        <v>96</v>
      </c>
      <c r="M27" s="145"/>
      <c r="N27" s="145" t="s">
        <v>97</v>
      </c>
      <c r="O27" s="145"/>
      <c r="P27" s="146"/>
      <c r="Q27" s="145" t="s">
        <v>98</v>
      </c>
      <c r="R27" s="145"/>
      <c r="S27" s="145" t="s">
        <v>99</v>
      </c>
      <c r="T27" s="145"/>
      <c r="U27" s="145" t="s">
        <v>100</v>
      </c>
      <c r="V27" s="145"/>
      <c r="W27" s="145"/>
      <c r="X27" s="145" t="s">
        <v>101</v>
      </c>
      <c r="Y27" s="145"/>
      <c r="Z27" s="145" t="s">
        <v>102</v>
      </c>
      <c r="AA27" s="145"/>
      <c r="AB27" s="145" t="s">
        <v>103</v>
      </c>
      <c r="AC27" s="145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  <c r="DK27" s="144"/>
      <c r="DL27" s="144"/>
      <c r="DM27" s="144"/>
      <c r="DN27" s="144"/>
      <c r="DO27" s="144"/>
      <c r="DP27" s="144"/>
      <c r="DQ27" s="144"/>
      <c r="DR27" s="144"/>
      <c r="DS27" s="144"/>
      <c r="DT27" s="144"/>
      <c r="DU27" s="144"/>
      <c r="DV27" s="144"/>
      <c r="DW27" s="144"/>
      <c r="DX27" s="144"/>
      <c r="DY27" s="144"/>
      <c r="DZ27" s="144"/>
      <c r="EA27" s="144"/>
      <c r="EB27" s="144"/>
      <c r="EC27" s="144"/>
      <c r="ED27" s="144"/>
      <c r="EE27" s="144"/>
      <c r="EF27" s="144"/>
      <c r="EG27" s="144"/>
      <c r="EH27" s="144"/>
      <c r="EI27" s="144"/>
      <c r="EJ27" s="144"/>
      <c r="EK27" s="144"/>
      <c r="EL27" s="144"/>
      <c r="EM27" s="144"/>
      <c r="EN27" s="144"/>
      <c r="EO27" s="144"/>
      <c r="EP27" s="144"/>
      <c r="EQ27" s="144"/>
      <c r="ER27" s="144"/>
      <c r="ES27" s="144"/>
      <c r="ET27" s="144"/>
      <c r="EU27" s="144"/>
      <c r="EV27" s="144"/>
      <c r="EW27" s="144"/>
      <c r="EX27" s="144"/>
      <c r="EY27" s="144"/>
      <c r="EZ27" s="144"/>
      <c r="FA27" s="144"/>
      <c r="FB27" s="144"/>
      <c r="FC27" s="144"/>
      <c r="FD27" s="144"/>
      <c r="FE27" s="144"/>
      <c r="FF27" s="144"/>
      <c r="FG27" s="144"/>
      <c r="FH27" s="144"/>
      <c r="FI27" s="144"/>
      <c r="FJ27" s="144"/>
      <c r="FK27" s="144"/>
      <c r="FL27" s="144"/>
      <c r="FM27" s="144"/>
      <c r="FN27" s="144"/>
      <c r="FO27" s="144"/>
      <c r="FP27" s="144"/>
      <c r="FQ27" s="144"/>
      <c r="FR27" s="144"/>
      <c r="FS27" s="144"/>
      <c r="FT27" s="144"/>
      <c r="FU27" s="144"/>
      <c r="FV27" s="144"/>
      <c r="FW27" s="144"/>
      <c r="FX27" s="144"/>
      <c r="FY27" s="144"/>
      <c r="FZ27" s="144"/>
      <c r="GA27" s="144"/>
      <c r="GB27" s="144"/>
      <c r="GC27" s="144"/>
      <c r="GD27" s="144"/>
      <c r="GE27" s="144"/>
      <c r="GF27" s="144"/>
      <c r="GG27" s="144"/>
      <c r="GH27" s="144"/>
      <c r="GI27" s="144"/>
      <c r="GJ27" s="144"/>
      <c r="GK27" s="144"/>
      <c r="GL27" s="144"/>
      <c r="GM27" s="144"/>
      <c r="GN27" s="144"/>
      <c r="GO27" s="144"/>
      <c r="GP27" s="144"/>
      <c r="GQ27" s="144"/>
      <c r="GR27" s="144"/>
      <c r="GS27" s="144"/>
      <c r="GT27" s="144"/>
      <c r="GU27" s="144"/>
      <c r="GV27" s="144"/>
      <c r="GW27" s="144"/>
      <c r="GX27" s="144"/>
      <c r="GY27" s="144"/>
      <c r="GZ27" s="144"/>
      <c r="HA27" s="144"/>
      <c r="HB27" s="144"/>
      <c r="HC27" s="144"/>
      <c r="HD27" s="144"/>
      <c r="HE27" s="144"/>
      <c r="HF27" s="144"/>
      <c r="HG27" s="144"/>
      <c r="HH27" s="144"/>
      <c r="HI27" s="144"/>
      <c r="HJ27" s="144"/>
      <c r="HK27" s="144"/>
      <c r="HL27" s="144"/>
      <c r="HM27" s="144"/>
      <c r="HN27" s="144"/>
      <c r="HO27" s="144"/>
      <c r="HP27" s="144"/>
      <c r="HQ27" s="144"/>
      <c r="HR27" s="144"/>
      <c r="HS27" s="144"/>
      <c r="HT27" s="144"/>
      <c r="HU27" s="144"/>
      <c r="HV27" s="144"/>
      <c r="HW27" s="144"/>
      <c r="HX27" s="144"/>
      <c r="HY27" s="144"/>
      <c r="HZ27" s="144"/>
      <c r="IA27" s="144"/>
      <c r="IB27" s="144"/>
      <c r="IC27" s="144"/>
      <c r="ID27" s="144"/>
      <c r="IE27" s="144"/>
      <c r="IF27" s="144"/>
      <c r="IG27" s="144"/>
      <c r="IH27" s="144"/>
      <c r="II27" s="144"/>
      <c r="IJ27" s="144"/>
      <c r="IK27" s="144"/>
      <c r="IL27" s="144"/>
      <c r="IM27" s="144"/>
      <c r="IN27" s="144"/>
      <c r="IO27" s="144"/>
      <c r="IP27" s="144"/>
      <c r="IQ27" s="144"/>
      <c r="IR27" s="144"/>
      <c r="IS27" s="144"/>
      <c r="IT27" s="144"/>
      <c r="IU27" s="144"/>
      <c r="IV27" s="144"/>
    </row>
    <row r="28" spans="1:256">
      <c r="A28" s="147">
        <f>ROUND(A25,0)</f>
        <v>0</v>
      </c>
      <c r="B28" s="142"/>
      <c r="C28" s="143">
        <f>INT(A28/10^11)</f>
        <v>0</v>
      </c>
      <c r="D28" s="142"/>
      <c r="E28" s="143">
        <f>INT((A28-C28*10^11)/10^10)</f>
        <v>0</v>
      </c>
      <c r="F28" s="143"/>
      <c r="G28" s="148">
        <f>INT((A28-C28*10^11-E28*10^10)/10^9)</f>
        <v>0</v>
      </c>
      <c r="H28" s="142"/>
      <c r="I28" s="142"/>
      <c r="J28" s="148">
        <f>INT((A28-C28*10^11-E28*10^10-G28*10^9)/10^8)</f>
        <v>0</v>
      </c>
      <c r="K28" s="142"/>
      <c r="L28" s="148">
        <f>INT((A28-C28*10^11-E28*10^10-G28*10^9-J28*10^8)/10^7)</f>
        <v>0</v>
      </c>
      <c r="M28" s="142"/>
      <c r="N28" s="148">
        <f>INT((A28-C28*10^11-E28*10^10-G28*10^9-J28*10^8-L28*10^7)/10^6)</f>
        <v>0</v>
      </c>
      <c r="O28" s="142"/>
      <c r="P28" s="143"/>
      <c r="Q28" s="148">
        <f>INT((A28-C28*10^11-E28*10^10-G28*10^9-J28*10^8-L28*10^7-N28*10^6)/10^5)</f>
        <v>0</v>
      </c>
      <c r="R28" s="142"/>
      <c r="S28" s="148">
        <f>INT((A28-C28*10^11-E28*10^10-G28*10^9-J28*10^8-L28*10^7-N28*10^6-Q28*10^5)/10^4)</f>
        <v>0</v>
      </c>
      <c r="T28" s="142"/>
      <c r="U28" s="148">
        <f>INT((A28-C28*10^11-E28*10^10-G28*10^9-J28*10^8-L28*10^7-N28*10^6-Q28*10^5-S28*10^4)/10^3)</f>
        <v>0</v>
      </c>
      <c r="V28" s="142"/>
      <c r="W28" s="142"/>
      <c r="X28" s="148">
        <f>INT((A28-C28*10^11-E28*10^10-G28*10^9-J28*10^8-L28*10^7-N28*10^6-Q28*10^5-S28*10^4-U28*10^3)/10^2)</f>
        <v>0</v>
      </c>
      <c r="Y28" s="142"/>
      <c r="Z28" s="148">
        <f>INT((A28-C28*10^11-E28*10^10-G28*10^9-J28*10^8-L28*10^7-N28*10^6-Q28*10^5-S28*10^4-U28*10^3-X28*10^2)/10)</f>
        <v>0</v>
      </c>
      <c r="AA28" s="148"/>
      <c r="AB28" s="148">
        <f>INT((A28-C28*10^11-E28*10^10-G28*10^9-J28*10^8-L28*10^7-N28*10^6-Q28*10^5-S28*10^4-U28*10^3-X28*10^2-Z28*10)/1)</f>
        <v>0</v>
      </c>
      <c r="AC28" s="142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  <c r="DJ28" s="140"/>
      <c r="DK28" s="140"/>
      <c r="DL28" s="140"/>
      <c r="DM28" s="140"/>
      <c r="DN28" s="140"/>
      <c r="DO28" s="140"/>
      <c r="DP28" s="140"/>
      <c r="DQ28" s="140"/>
      <c r="DR28" s="140"/>
      <c r="DS28" s="140"/>
      <c r="DT28" s="140"/>
      <c r="DU28" s="140"/>
      <c r="DV28" s="140"/>
      <c r="DW28" s="140"/>
      <c r="DX28" s="140"/>
      <c r="DY28" s="140"/>
      <c r="DZ28" s="140"/>
      <c r="EA28" s="140"/>
      <c r="EB28" s="140"/>
      <c r="EC28" s="140"/>
      <c r="ED28" s="140"/>
      <c r="EE28" s="140"/>
      <c r="EF28" s="140"/>
      <c r="EG28" s="140"/>
      <c r="EH28" s="140"/>
      <c r="EI28" s="140"/>
      <c r="EJ28" s="140"/>
      <c r="EK28" s="140"/>
      <c r="EL28" s="140"/>
      <c r="EM28" s="140"/>
      <c r="EN28" s="140"/>
      <c r="EO28" s="140"/>
      <c r="EP28" s="140"/>
      <c r="EQ28" s="140"/>
      <c r="ER28" s="140"/>
      <c r="ES28" s="140"/>
      <c r="ET28" s="140"/>
      <c r="EU28" s="140"/>
      <c r="EV28" s="140"/>
      <c r="EW28" s="140"/>
      <c r="EX28" s="140"/>
      <c r="EY28" s="140"/>
      <c r="EZ28" s="140"/>
      <c r="FA28" s="140"/>
      <c r="FB28" s="140"/>
      <c r="FC28" s="140"/>
      <c r="FD28" s="140"/>
      <c r="FE28" s="140"/>
      <c r="FF28" s="140"/>
      <c r="FG28" s="140"/>
      <c r="FH28" s="140"/>
      <c r="FI28" s="140"/>
      <c r="FJ28" s="140"/>
      <c r="FK28" s="140"/>
      <c r="FL28" s="140"/>
      <c r="FM28" s="140"/>
      <c r="FN28" s="140"/>
      <c r="FO28" s="140"/>
      <c r="FP28" s="140"/>
      <c r="FQ28" s="140"/>
      <c r="FR28" s="140"/>
      <c r="FS28" s="140"/>
      <c r="FT28" s="140"/>
      <c r="FU28" s="140"/>
      <c r="FV28" s="140"/>
      <c r="FW28" s="140"/>
      <c r="FX28" s="140"/>
      <c r="FY28" s="140"/>
      <c r="FZ28" s="140"/>
      <c r="GA28" s="140"/>
      <c r="GB28" s="140"/>
      <c r="GC28" s="140"/>
      <c r="GD28" s="140"/>
      <c r="GE28" s="140"/>
      <c r="GF28" s="140"/>
      <c r="GG28" s="140"/>
      <c r="GH28" s="140"/>
      <c r="GI28" s="140"/>
      <c r="GJ28" s="140"/>
      <c r="GK28" s="140"/>
      <c r="GL28" s="140"/>
      <c r="GM28" s="140"/>
      <c r="GN28" s="140"/>
      <c r="GO28" s="140"/>
      <c r="GP28" s="140"/>
      <c r="GQ28" s="140"/>
      <c r="GR28" s="140"/>
      <c r="GS28" s="140"/>
      <c r="GT28" s="140"/>
      <c r="GU28" s="140"/>
      <c r="GV28" s="140"/>
      <c r="GW28" s="140"/>
      <c r="GX28" s="140"/>
      <c r="GY28" s="140"/>
      <c r="GZ28" s="140"/>
      <c r="HA28" s="140"/>
      <c r="HB28" s="140"/>
      <c r="HC28" s="140"/>
      <c r="HD28" s="140"/>
      <c r="HE28" s="140"/>
      <c r="HF28" s="140"/>
      <c r="HG28" s="140"/>
      <c r="HH28" s="140"/>
      <c r="HI28" s="140"/>
      <c r="HJ28" s="140"/>
      <c r="HK28" s="140"/>
      <c r="HL28" s="140"/>
      <c r="HM28" s="140"/>
      <c r="HN28" s="140"/>
      <c r="HO28" s="140"/>
      <c r="HP28" s="140"/>
      <c r="HQ28" s="140"/>
      <c r="HR28" s="140"/>
      <c r="HS28" s="140"/>
      <c r="HT28" s="140"/>
      <c r="HU28" s="140"/>
      <c r="HV28" s="140"/>
      <c r="HW28" s="140"/>
      <c r="HX28" s="140"/>
      <c r="HY28" s="140"/>
      <c r="HZ28" s="140"/>
      <c r="IA28" s="140"/>
      <c r="IB28" s="140"/>
      <c r="IC28" s="140"/>
      <c r="ID28" s="140"/>
      <c r="IE28" s="140"/>
      <c r="IF28" s="140"/>
      <c r="IG28" s="140"/>
      <c r="IH28" s="140"/>
      <c r="II28" s="140"/>
      <c r="IJ28" s="140"/>
      <c r="IK28" s="140"/>
      <c r="IL28" s="140"/>
      <c r="IM28" s="140"/>
      <c r="IN28" s="140"/>
      <c r="IO28" s="140"/>
      <c r="IP28" s="140"/>
      <c r="IQ28" s="140"/>
      <c r="IR28" s="140"/>
      <c r="IS28" s="140"/>
      <c r="IT28" s="140"/>
      <c r="IU28" s="140"/>
      <c r="IV28" s="140"/>
    </row>
    <row r="29" spans="1:256">
      <c r="A29" s="140"/>
      <c r="B29" s="142"/>
      <c r="C29" s="149" t="str">
        <f>IF(C28&lt;&gt;0,VLOOKUP(C28,Table1,2,0),"")</f>
        <v/>
      </c>
      <c r="D29" s="150" t="str">
        <f>IF(C28&lt;&gt;0,"trăm ","")</f>
        <v/>
      </c>
      <c r="E29" s="151" t="str">
        <f>IF(AND(C28,E28&lt;&gt;0),VLOOKUP(E28,Table5,2,0),IF(AND(C28=0,E28&lt;&gt;0),VLOOKUP(E28,Table5,2,0),""))</f>
        <v/>
      </c>
      <c r="F29" s="150" t="str">
        <f>IF(AND(C28&lt;&gt;0,E28=0,G28=0),"",IF(AND(E28=0,C28&gt;0),"lẻ ",IF(E28=0,"",IF(E28=1,"","mươi "))))</f>
        <v/>
      </c>
      <c r="G29" s="150" t="str">
        <f>IF(AND(C28&lt;&gt;0,E28=0,G28=1),"một ",IF(AND(C28=0,E28=0,G28=1),"một ",IF(AND(E28=1,G28=1),"một ",IF(AND(C28&lt;&gt;0,E28=0,G28=5),"năm ",IF(AND(C28=0,E28=0,G28&lt;&gt;0),VLOOKUP(G28,Table1,2,0),IF(G28&lt;&gt;0,VLOOKUP(G28,Table4,2,0),""))))))</f>
        <v/>
      </c>
      <c r="H29" s="150" t="str">
        <f>IF(C28&lt;&gt;0,"tỷ",IF(E28&lt;&gt;0,"tỷ",IF(G28&lt;&gt;0,"tỷ","")))</f>
        <v/>
      </c>
      <c r="I29" s="150" t="str">
        <f>IF(AND(C28=0,E28=0,G28=0),"",IF(AND(O29="",V29=""),"",", "))</f>
        <v/>
      </c>
      <c r="J29" s="149" t="str">
        <f>IF(AND(I29="",J28=0),"",IF(J28&lt;&gt;0,VLOOKUP(J28,Table1,2,0),IF(P29=", ",VLOOKUP(J28,Table2,2,0),"")))</f>
        <v/>
      </c>
      <c r="K29" s="150" t="str">
        <f>IF(J28&lt;&gt;0,"trăm ",IF(J29="không ","trăm ",""))</f>
        <v/>
      </c>
      <c r="L29" s="151" t="str">
        <f>IF(AND(J28,L28&lt;&gt;0),VLOOKUP(L28,Table5,2,0),IF(AND(J28=0,L28&lt;&gt;0),VLOOKUP(L28,Table5,2,0),""))</f>
        <v/>
      </c>
      <c r="M29" s="150" t="str">
        <f>IF(AND(J28&lt;&gt;0,L28=0,N28=0),"",IF(AND(L28=0,J28&gt;0),"lẻ ",IF(AND(I29=", ",J28=0,L28=0,N28&lt;&gt;0),"lẻ ",IF(L28=0,"",IF(L28=1,"","mươi ")))))</f>
        <v/>
      </c>
      <c r="N29" s="150" t="str">
        <f>IF(AND(J28&lt;&gt;0,L28=0,N28=1),"một ",IF(AND(J28=0,L28=0,N28=1),"một ",IF(AND(L28=1,N28=1),"một ",IF(AND(J28&lt;&gt;0,L28=0,N28=5),"năm ",IF(AND(J28=0,L28=0,N28&lt;&gt;0),VLOOKUP(N28,Table1,2,0),IF(N28&lt;&gt;0,VLOOKUP(N28,Table4,2,0),""))))))</f>
        <v/>
      </c>
      <c r="O29" s="150" t="str">
        <f>IF(J28&lt;&gt;0,"triệu",IF(L28&lt;&gt;0,"triệu",IF(N28&lt;&gt;0,"triệu","")))</f>
        <v/>
      </c>
      <c r="P29" s="149" t="str">
        <f>IF(AND(C28=0,E28=0,G28=0,J28=0,L28=0,N28=0),"",IF(AND(Q28=0,S28=0,U28=0,X28=0,Z28=0,AB28=0)," ",", "))</f>
        <v/>
      </c>
      <c r="Q29" s="149" t="str">
        <f>IF(Q28&lt;&gt;0,VLOOKUP(Q28,Table2,2,0),IF(P29=", ",VLOOKUP(Q28,Table2,2,0),""))</f>
        <v/>
      </c>
      <c r="R29" s="150" t="str">
        <f>IF(Q28&lt;&gt;0,"trăm ",IF(Q29="không ","trăm ",""))</f>
        <v/>
      </c>
      <c r="S29" s="151" t="str">
        <f>IF(AND(Q28,S28&lt;&gt;0),VLOOKUP(S28,Table5,2,0),IF(AND(Q28=0,S28&lt;&gt;0),VLOOKUP(S28,Table5,2,0),""))</f>
        <v/>
      </c>
      <c r="T29" s="150" t="str">
        <f>IF(AND(Q28&lt;&gt;0,S28=0,U28=0),"",IF(AND(S28=0,Q28&gt;0),"lẻ ",IF(AND(P29=", ",Q28=0,S28=0,U28&lt;&gt;0),"lẻ ",IF(S28=0,"",IF(S28=1,"","mươi ")))))</f>
        <v/>
      </c>
      <c r="U29" s="150" t="str">
        <f>IF(AND(Q28&lt;&gt;0,S28=0,U28=1),"một ",IF(AND(Q28=0,S28=0,U28=1),"một ",IF(AND(S28=1,U28=1),"một ",IF(AND(Q28&lt;&gt;0,S28=0,U28=5),"năm ",IF(AND(Q28=0,S28=0,U28&lt;&gt;0),VLOOKUP(U28,Table1,2,0),IF(U28&lt;&gt;0,VLOOKUP(U28,Table4,2,0),""))))))</f>
        <v/>
      </c>
      <c r="V29" s="150" t="str">
        <f>IF(AND(Q28=0,S28=0,U28=0),"",IF(AND(X28=0,Z28=0,AB28=0),"ngàn ",IF(Q28&lt;&gt;0,"ngàn",IF(S28&lt;&gt;0,"ngàn",IF(U28&lt;&gt;0,"ngàn","")))))</f>
        <v/>
      </c>
      <c r="W29" s="149" t="str">
        <f>IF(AND(X28=0,Z28=0,AB28=0),"",IF(V29="","",", "))</f>
        <v/>
      </c>
      <c r="X29" s="149" t="str">
        <f>IF(X28&lt;&gt;0,VLOOKUP(X28,Table2,2,0),IF(W29=", ",VLOOKUP(X28,Table2,2,0),""))</f>
        <v/>
      </c>
      <c r="Y29" s="150" t="str">
        <f>IF(X28&lt;&gt;0,"trăm ",IF(X29="không ","trăm ",""))</f>
        <v/>
      </c>
      <c r="Z29" s="151" t="str">
        <f>IF(AND(X28,Z28&lt;&gt;0),VLOOKUP(Z28,Table5,2,0),IF(AND(X28=0,Z28&lt;&gt;0),VLOOKUP(Z28,Table5,2,0),""))</f>
        <v/>
      </c>
      <c r="AA29" s="150" t="str">
        <f>IF(AND(X28&lt;&gt;0,Z28=0,AB28=0),"",IF(AND(Z28=0,X28&gt;0),"lẻ ",IF(AND(W29=", ",X28=0,Z28=0,AB28&lt;&gt;0),"lẻ ",IF(Z28=0,"",IF(Z28=1,"","mươi ")))))</f>
        <v/>
      </c>
      <c r="AB29" s="150" t="str">
        <f>IF(AND(X28&lt;&gt;0,Z28=0,AB28=1),"một ",IF(AND(X28=0,Z28=0,AB28=1),"một ",IF(AND(Z28=1,AB28=1),"một ",IF(AND(X28&lt;&gt;0,Z28=0,AB28=5),"năm ",IF(AND(X28=0,Z28=0,AB28&lt;&gt;0),VLOOKUP(AB28,Table1,2,0),IF(AB28&lt;&gt;0,VLOOKUP(AB28,Table4,2,0),""))))))</f>
        <v/>
      </c>
      <c r="AC29" s="150" t="s">
        <v>104</v>
      </c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  <c r="DJ29" s="140"/>
      <c r="DK29" s="140"/>
      <c r="DL29" s="140"/>
      <c r="DM29" s="140"/>
      <c r="DN29" s="140"/>
      <c r="DO29" s="140"/>
      <c r="DP29" s="140"/>
      <c r="DQ29" s="140"/>
      <c r="DR29" s="140"/>
      <c r="DS29" s="140"/>
      <c r="DT29" s="140"/>
      <c r="DU29" s="140"/>
      <c r="DV29" s="140"/>
      <c r="DW29" s="140"/>
      <c r="DX29" s="140"/>
      <c r="DY29" s="140"/>
      <c r="DZ29" s="140"/>
      <c r="EA29" s="140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  <c r="EL29" s="140"/>
      <c r="EM29" s="140"/>
      <c r="EN29" s="140"/>
      <c r="EO29" s="140"/>
      <c r="EP29" s="140"/>
      <c r="EQ29" s="140"/>
      <c r="ER29" s="140"/>
      <c r="ES29" s="140"/>
      <c r="ET29" s="140"/>
      <c r="EU29" s="140"/>
      <c r="EV29" s="140"/>
      <c r="EW29" s="140"/>
      <c r="EX29" s="140"/>
      <c r="EY29" s="140"/>
      <c r="EZ29" s="140"/>
      <c r="FA29" s="140"/>
      <c r="FB29" s="140"/>
      <c r="FC29" s="140"/>
      <c r="FD29" s="140"/>
      <c r="FE29" s="140"/>
      <c r="FF29" s="140"/>
      <c r="FG29" s="140"/>
      <c r="FH29" s="140"/>
      <c r="FI29" s="140"/>
      <c r="FJ29" s="140"/>
      <c r="FK29" s="140"/>
      <c r="FL29" s="140"/>
      <c r="FM29" s="140"/>
      <c r="FN29" s="140"/>
      <c r="FO29" s="140"/>
      <c r="FP29" s="140"/>
      <c r="FQ29" s="140"/>
      <c r="FR29" s="140"/>
      <c r="FS29" s="140"/>
      <c r="FT29" s="140"/>
      <c r="FU29" s="140"/>
      <c r="FV29" s="140"/>
      <c r="FW29" s="140"/>
      <c r="FX29" s="140"/>
      <c r="FY29" s="140"/>
      <c r="FZ29" s="140"/>
      <c r="GA29" s="140"/>
      <c r="GB29" s="140"/>
      <c r="GC29" s="140"/>
      <c r="GD29" s="140"/>
      <c r="GE29" s="140"/>
      <c r="GF29" s="140"/>
      <c r="GG29" s="140"/>
      <c r="GH29" s="140"/>
      <c r="GI29" s="140"/>
      <c r="GJ29" s="140"/>
      <c r="GK29" s="140"/>
      <c r="GL29" s="140"/>
      <c r="GM29" s="140"/>
      <c r="GN29" s="140"/>
      <c r="GO29" s="140"/>
      <c r="GP29" s="140"/>
      <c r="GQ29" s="140"/>
      <c r="GR29" s="140"/>
      <c r="GS29" s="140"/>
      <c r="GT29" s="140"/>
      <c r="GU29" s="140"/>
      <c r="GV29" s="140"/>
      <c r="GW29" s="140"/>
      <c r="GX29" s="140"/>
      <c r="GY29" s="140"/>
      <c r="GZ29" s="140"/>
      <c r="HA29" s="140"/>
      <c r="HB29" s="140"/>
      <c r="HC29" s="140"/>
      <c r="HD29" s="140"/>
      <c r="HE29" s="140"/>
      <c r="HF29" s="140"/>
      <c r="HG29" s="140"/>
      <c r="HH29" s="140"/>
      <c r="HI29" s="140"/>
      <c r="HJ29" s="140"/>
      <c r="HK29" s="140"/>
      <c r="HL29" s="140"/>
      <c r="HM29" s="140"/>
      <c r="HN29" s="140"/>
      <c r="HO29" s="140"/>
      <c r="HP29" s="140"/>
      <c r="HQ29" s="140"/>
      <c r="HR29" s="140"/>
      <c r="HS29" s="140"/>
      <c r="HT29" s="140"/>
      <c r="HU29" s="140"/>
      <c r="HV29" s="140"/>
      <c r="HW29" s="140"/>
      <c r="HX29" s="140"/>
      <c r="HY29" s="140"/>
      <c r="HZ29" s="140"/>
      <c r="IA29" s="140"/>
      <c r="IB29" s="140"/>
      <c r="IC29" s="140"/>
      <c r="ID29" s="140"/>
      <c r="IE29" s="140"/>
      <c r="IF29" s="140"/>
      <c r="IG29" s="140"/>
      <c r="IH29" s="140"/>
      <c r="II29" s="140"/>
      <c r="IJ29" s="140"/>
      <c r="IK29" s="140"/>
      <c r="IL29" s="140"/>
      <c r="IM29" s="140"/>
      <c r="IN29" s="140"/>
      <c r="IO29" s="140"/>
      <c r="IP29" s="140"/>
      <c r="IQ29" s="140"/>
      <c r="IR29" s="140"/>
      <c r="IS29" s="140"/>
      <c r="IT29" s="140"/>
      <c r="IU29" s="140"/>
      <c r="IV29" s="140"/>
    </row>
    <row r="30" spans="1:256">
      <c r="A30" s="140"/>
      <c r="B30" s="142"/>
      <c r="C30" s="143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3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  <c r="DJ30" s="140"/>
      <c r="DK30" s="140"/>
      <c r="DL30" s="140"/>
      <c r="DM30" s="140"/>
      <c r="DN30" s="140"/>
      <c r="DO30" s="140"/>
      <c r="DP30" s="140"/>
      <c r="DQ30" s="140"/>
      <c r="DR30" s="140"/>
      <c r="DS30" s="140"/>
      <c r="DT30" s="140"/>
      <c r="DU30" s="140"/>
      <c r="DV30" s="140"/>
      <c r="DW30" s="140"/>
      <c r="DX30" s="140"/>
      <c r="DY30" s="140"/>
      <c r="DZ30" s="140"/>
      <c r="EA30" s="140"/>
      <c r="EB30" s="140"/>
      <c r="EC30" s="140"/>
      <c r="ED30" s="140"/>
      <c r="EE30" s="140"/>
      <c r="EF30" s="140"/>
      <c r="EG30" s="140"/>
      <c r="EH30" s="140"/>
      <c r="EI30" s="140"/>
      <c r="EJ30" s="140"/>
      <c r="EK30" s="140"/>
      <c r="EL30" s="140"/>
      <c r="EM30" s="140"/>
      <c r="EN30" s="140"/>
      <c r="EO30" s="140"/>
      <c r="EP30" s="140"/>
      <c r="EQ30" s="140"/>
      <c r="ER30" s="140"/>
      <c r="ES30" s="140"/>
      <c r="ET30" s="140"/>
      <c r="EU30" s="140"/>
      <c r="EV30" s="140"/>
      <c r="EW30" s="140"/>
      <c r="EX30" s="140"/>
      <c r="EY30" s="140"/>
      <c r="EZ30" s="140"/>
      <c r="FA30" s="140"/>
      <c r="FB30" s="140"/>
      <c r="FC30" s="140"/>
      <c r="FD30" s="140"/>
      <c r="FE30" s="140"/>
      <c r="FF30" s="140"/>
      <c r="FG30" s="140"/>
      <c r="FH30" s="140"/>
      <c r="FI30" s="140"/>
      <c r="FJ30" s="140"/>
      <c r="FK30" s="140"/>
      <c r="FL30" s="140"/>
      <c r="FM30" s="140"/>
      <c r="FN30" s="140"/>
      <c r="FO30" s="140"/>
      <c r="FP30" s="140"/>
      <c r="FQ30" s="140"/>
      <c r="FR30" s="140"/>
      <c r="FS30" s="140"/>
      <c r="FT30" s="140"/>
      <c r="FU30" s="140"/>
      <c r="FV30" s="140"/>
      <c r="FW30" s="140"/>
      <c r="FX30" s="140"/>
      <c r="FY30" s="140"/>
      <c r="FZ30" s="140"/>
      <c r="GA30" s="140"/>
      <c r="GB30" s="140"/>
      <c r="GC30" s="140"/>
      <c r="GD30" s="140"/>
      <c r="GE30" s="140"/>
      <c r="GF30" s="140"/>
      <c r="GG30" s="140"/>
      <c r="GH30" s="140"/>
      <c r="GI30" s="140"/>
      <c r="GJ30" s="140"/>
      <c r="GK30" s="140"/>
      <c r="GL30" s="140"/>
      <c r="GM30" s="140"/>
      <c r="GN30" s="140"/>
      <c r="GO30" s="140"/>
      <c r="GP30" s="140"/>
      <c r="GQ30" s="140"/>
      <c r="GR30" s="140"/>
      <c r="GS30" s="140"/>
      <c r="GT30" s="140"/>
      <c r="GU30" s="140"/>
      <c r="GV30" s="140"/>
      <c r="GW30" s="140"/>
      <c r="GX30" s="140"/>
      <c r="GY30" s="140"/>
      <c r="GZ30" s="140"/>
      <c r="HA30" s="140"/>
      <c r="HB30" s="140"/>
      <c r="HC30" s="140"/>
      <c r="HD30" s="140"/>
      <c r="HE30" s="140"/>
      <c r="HF30" s="140"/>
      <c r="HG30" s="140"/>
      <c r="HH30" s="140"/>
      <c r="HI30" s="140"/>
      <c r="HJ30" s="140"/>
      <c r="HK30" s="140"/>
      <c r="HL30" s="140"/>
      <c r="HM30" s="140"/>
      <c r="HN30" s="140"/>
      <c r="HO30" s="140"/>
      <c r="HP30" s="140"/>
      <c r="HQ30" s="140"/>
      <c r="HR30" s="140"/>
      <c r="HS30" s="140"/>
      <c r="HT30" s="140"/>
      <c r="HU30" s="140"/>
      <c r="HV30" s="140"/>
      <c r="HW30" s="140"/>
      <c r="HX30" s="140"/>
      <c r="HY30" s="140"/>
      <c r="HZ30" s="140"/>
      <c r="IA30" s="140"/>
      <c r="IB30" s="140"/>
      <c r="IC30" s="140"/>
      <c r="ID30" s="140"/>
      <c r="IE30" s="140"/>
      <c r="IF30" s="140"/>
      <c r="IG30" s="140"/>
      <c r="IH30" s="140"/>
      <c r="II30" s="140"/>
      <c r="IJ30" s="140"/>
      <c r="IK30" s="140"/>
      <c r="IL30" s="140"/>
      <c r="IM30" s="140"/>
      <c r="IN30" s="140"/>
      <c r="IO30" s="140"/>
      <c r="IP30" s="140"/>
      <c r="IQ30" s="140"/>
      <c r="IR30" s="140"/>
      <c r="IS30" s="140"/>
      <c r="IT30" s="140"/>
      <c r="IU30" s="140"/>
      <c r="IV30" s="140"/>
    </row>
    <row r="31" spans="1:256">
      <c r="A31" s="140"/>
      <c r="B31" s="142"/>
      <c r="C31" s="142" t="str">
        <f>CONCATENATE(C29,D29,E29,F29,G29,H29,I29,J29,K29,L29,M29,N29,O29,P29,Q29,R29,S29,T29,U29,V29,W29,X29,Y29,Z29,AA29,AB29,AC29)</f>
        <v>đồng)</v>
      </c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3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  <c r="DJ31" s="140"/>
      <c r="DK31" s="140"/>
      <c r="DL31" s="140"/>
      <c r="DM31" s="140"/>
      <c r="DN31" s="140"/>
      <c r="DO31" s="140"/>
      <c r="DP31" s="140"/>
      <c r="DQ31" s="140"/>
      <c r="DR31" s="140"/>
      <c r="DS31" s="140"/>
      <c r="DT31" s="140"/>
      <c r="DU31" s="140"/>
      <c r="DV31" s="140"/>
      <c r="DW31" s="140"/>
      <c r="DX31" s="140"/>
      <c r="DY31" s="140"/>
      <c r="DZ31" s="140"/>
      <c r="EA31" s="140"/>
      <c r="EB31" s="140"/>
      <c r="EC31" s="140"/>
      <c r="ED31" s="140"/>
      <c r="EE31" s="140"/>
      <c r="EF31" s="140"/>
      <c r="EG31" s="140"/>
      <c r="EH31" s="140"/>
      <c r="EI31" s="140"/>
      <c r="EJ31" s="140"/>
      <c r="EK31" s="140"/>
      <c r="EL31" s="140"/>
      <c r="EM31" s="140"/>
      <c r="EN31" s="140"/>
      <c r="EO31" s="140"/>
      <c r="EP31" s="140"/>
      <c r="EQ31" s="140"/>
      <c r="ER31" s="140"/>
      <c r="ES31" s="140"/>
      <c r="ET31" s="140"/>
      <c r="EU31" s="140"/>
      <c r="EV31" s="140"/>
      <c r="EW31" s="140"/>
      <c r="EX31" s="140"/>
      <c r="EY31" s="140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40"/>
      <c r="FM31" s="140"/>
      <c r="FN31" s="140"/>
      <c r="FO31" s="140"/>
      <c r="FP31" s="140"/>
      <c r="FQ31" s="140"/>
      <c r="FR31" s="140"/>
      <c r="FS31" s="140"/>
      <c r="FT31" s="140"/>
      <c r="FU31" s="140"/>
      <c r="FV31" s="140"/>
      <c r="FW31" s="140"/>
      <c r="FX31" s="140"/>
      <c r="FY31" s="140"/>
      <c r="FZ31" s="140"/>
      <c r="GA31" s="140"/>
      <c r="GB31" s="140"/>
      <c r="GC31" s="140"/>
      <c r="GD31" s="140"/>
      <c r="GE31" s="140"/>
      <c r="GF31" s="140"/>
      <c r="GG31" s="140"/>
      <c r="GH31" s="140"/>
      <c r="GI31" s="140"/>
      <c r="GJ31" s="140"/>
      <c r="GK31" s="140"/>
      <c r="GL31" s="140"/>
      <c r="GM31" s="140"/>
      <c r="GN31" s="140"/>
      <c r="GO31" s="140"/>
      <c r="GP31" s="140"/>
      <c r="GQ31" s="140"/>
      <c r="GR31" s="140"/>
      <c r="GS31" s="140"/>
      <c r="GT31" s="140"/>
      <c r="GU31" s="140"/>
      <c r="GV31" s="140"/>
      <c r="GW31" s="140"/>
      <c r="GX31" s="140"/>
      <c r="GY31" s="140"/>
      <c r="GZ31" s="140"/>
      <c r="HA31" s="140"/>
      <c r="HB31" s="140"/>
      <c r="HC31" s="140"/>
      <c r="HD31" s="140"/>
      <c r="HE31" s="140"/>
      <c r="HF31" s="140"/>
      <c r="HG31" s="140"/>
      <c r="HH31" s="140"/>
      <c r="HI31" s="140"/>
      <c r="HJ31" s="140"/>
      <c r="HK31" s="140"/>
      <c r="HL31" s="140"/>
      <c r="HM31" s="140"/>
      <c r="HN31" s="140"/>
      <c r="HO31" s="140"/>
      <c r="HP31" s="140"/>
      <c r="HQ31" s="140"/>
      <c r="HR31" s="140"/>
      <c r="HS31" s="140"/>
      <c r="HT31" s="140"/>
      <c r="HU31" s="140"/>
      <c r="HV31" s="140"/>
      <c r="HW31" s="140"/>
      <c r="HX31" s="140"/>
      <c r="HY31" s="140"/>
      <c r="HZ31" s="140"/>
      <c r="IA31" s="140"/>
      <c r="IB31" s="140"/>
      <c r="IC31" s="140"/>
      <c r="ID31" s="140"/>
      <c r="IE31" s="140"/>
      <c r="IF31" s="140"/>
      <c r="IG31" s="140"/>
      <c r="IH31" s="140"/>
      <c r="II31" s="140"/>
      <c r="IJ31" s="140"/>
      <c r="IK31" s="140"/>
      <c r="IL31" s="140"/>
      <c r="IM31" s="140"/>
      <c r="IN31" s="140"/>
      <c r="IO31" s="140"/>
      <c r="IP31" s="140"/>
      <c r="IQ31" s="140"/>
      <c r="IR31" s="140"/>
      <c r="IS31" s="140"/>
      <c r="IT31" s="140"/>
      <c r="IU31" s="140"/>
      <c r="IV31" s="140"/>
    </row>
    <row r="32" spans="1:256">
      <c r="A32" s="140"/>
      <c r="B32" s="142"/>
      <c r="C32" s="152" t="str">
        <f>LEFT(C31,1)</f>
        <v>đ</v>
      </c>
      <c r="D32" s="142"/>
      <c r="E32" s="139" t="str">
        <f>UPPER(C32)</f>
        <v>Đ</v>
      </c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3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  <c r="DJ32" s="140"/>
      <c r="DK32" s="140"/>
      <c r="DL32" s="140"/>
      <c r="DM32" s="140"/>
      <c r="DN32" s="140"/>
      <c r="DO32" s="140"/>
      <c r="DP32" s="140"/>
      <c r="DQ32" s="140"/>
      <c r="DR32" s="140"/>
      <c r="DS32" s="140"/>
      <c r="DT32" s="140"/>
      <c r="DU32" s="140"/>
      <c r="DV32" s="140"/>
      <c r="DW32" s="140"/>
      <c r="DX32" s="140"/>
      <c r="DY32" s="140"/>
      <c r="DZ32" s="140"/>
      <c r="EA32" s="140"/>
      <c r="EB32" s="140"/>
      <c r="EC32" s="140"/>
      <c r="ED32" s="140"/>
      <c r="EE32" s="140"/>
      <c r="EF32" s="140"/>
      <c r="EG32" s="140"/>
      <c r="EH32" s="140"/>
      <c r="EI32" s="140"/>
      <c r="EJ32" s="140"/>
      <c r="EK32" s="140"/>
      <c r="EL32" s="140"/>
      <c r="EM32" s="140"/>
      <c r="EN32" s="140"/>
      <c r="EO32" s="140"/>
      <c r="EP32" s="140"/>
      <c r="EQ32" s="140"/>
      <c r="ER32" s="140"/>
      <c r="ES32" s="140"/>
      <c r="ET32" s="140"/>
      <c r="EU32" s="140"/>
      <c r="EV32" s="140"/>
      <c r="EW32" s="140"/>
      <c r="EX32" s="140"/>
      <c r="EY32" s="140"/>
      <c r="EZ32" s="140"/>
      <c r="FA32" s="140"/>
      <c r="FB32" s="140"/>
      <c r="FC32" s="140"/>
      <c r="FD32" s="140"/>
      <c r="FE32" s="140"/>
      <c r="FF32" s="140"/>
      <c r="FG32" s="140"/>
      <c r="FH32" s="140"/>
      <c r="FI32" s="140"/>
      <c r="FJ32" s="140"/>
      <c r="FK32" s="140"/>
      <c r="FL32" s="140"/>
      <c r="FM32" s="140"/>
      <c r="FN32" s="140"/>
      <c r="FO32" s="140"/>
      <c r="FP32" s="140"/>
      <c r="FQ32" s="140"/>
      <c r="FR32" s="140"/>
      <c r="FS32" s="140"/>
      <c r="FT32" s="140"/>
      <c r="FU32" s="140"/>
      <c r="FV32" s="140"/>
      <c r="FW32" s="140"/>
      <c r="FX32" s="140"/>
      <c r="FY32" s="140"/>
      <c r="FZ32" s="140"/>
      <c r="GA32" s="140"/>
      <c r="GB32" s="140"/>
      <c r="GC32" s="140"/>
      <c r="GD32" s="140"/>
      <c r="GE32" s="140"/>
      <c r="GF32" s="140"/>
      <c r="GG32" s="140"/>
      <c r="GH32" s="140"/>
      <c r="GI32" s="140"/>
      <c r="GJ32" s="140"/>
      <c r="GK32" s="140"/>
      <c r="GL32" s="140"/>
      <c r="GM32" s="140"/>
      <c r="GN32" s="140"/>
      <c r="GO32" s="140"/>
      <c r="GP32" s="140"/>
      <c r="GQ32" s="140"/>
      <c r="GR32" s="140"/>
      <c r="GS32" s="140"/>
      <c r="GT32" s="140"/>
      <c r="GU32" s="140"/>
      <c r="GV32" s="140"/>
      <c r="GW32" s="140"/>
      <c r="GX32" s="140"/>
      <c r="GY32" s="140"/>
      <c r="GZ32" s="140"/>
      <c r="HA32" s="140"/>
      <c r="HB32" s="140"/>
      <c r="HC32" s="140"/>
      <c r="HD32" s="140"/>
      <c r="HE32" s="140"/>
      <c r="HF32" s="140"/>
      <c r="HG32" s="140"/>
      <c r="HH32" s="140"/>
      <c r="HI32" s="140"/>
      <c r="HJ32" s="140"/>
      <c r="HK32" s="140"/>
      <c r="HL32" s="140"/>
      <c r="HM32" s="140"/>
      <c r="HN32" s="140"/>
      <c r="HO32" s="140"/>
      <c r="HP32" s="140"/>
      <c r="HQ32" s="140"/>
      <c r="HR32" s="140"/>
      <c r="HS32" s="140"/>
      <c r="HT32" s="140"/>
      <c r="HU32" s="140"/>
      <c r="HV32" s="140"/>
      <c r="HW32" s="140"/>
      <c r="HX32" s="140"/>
      <c r="HY32" s="140"/>
      <c r="HZ32" s="140"/>
      <c r="IA32" s="140"/>
      <c r="IB32" s="140"/>
      <c r="IC32" s="140"/>
      <c r="ID32" s="140"/>
      <c r="IE32" s="140"/>
      <c r="IF32" s="140"/>
      <c r="IG32" s="140"/>
      <c r="IH32" s="140"/>
      <c r="II32" s="140"/>
      <c r="IJ32" s="140"/>
      <c r="IK32" s="140"/>
      <c r="IL32" s="140"/>
      <c r="IM32" s="140"/>
      <c r="IN32" s="140"/>
      <c r="IO32" s="140"/>
      <c r="IP32" s="140"/>
      <c r="IQ32" s="140"/>
      <c r="IR32" s="140"/>
      <c r="IS32" s="140"/>
      <c r="IT32" s="140"/>
      <c r="IU32" s="140"/>
      <c r="IV32" s="140"/>
    </row>
    <row r="33" spans="1:256">
      <c r="A33" s="140"/>
      <c r="B33" s="142"/>
      <c r="C33" s="142" t="s">
        <v>105</v>
      </c>
      <c r="D33" s="142"/>
      <c r="E33" s="142" t="str">
        <f>REPLACE(C31,1,1,E32)</f>
        <v>Đồng)</v>
      </c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3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  <c r="DJ33" s="140"/>
      <c r="DK33" s="140"/>
      <c r="DL33" s="140"/>
      <c r="DM33" s="140"/>
      <c r="DN33" s="140"/>
      <c r="DO33" s="140"/>
      <c r="DP33" s="140"/>
      <c r="DQ33" s="140"/>
      <c r="DR33" s="140"/>
      <c r="DS33" s="140"/>
      <c r="DT33" s="140"/>
      <c r="DU33" s="140"/>
      <c r="DV33" s="140"/>
      <c r="DW33" s="140"/>
      <c r="DX33" s="140"/>
      <c r="DY33" s="140"/>
      <c r="DZ33" s="140"/>
      <c r="EA33" s="140"/>
      <c r="EB33" s="140"/>
      <c r="EC33" s="140"/>
      <c r="ED33" s="140"/>
      <c r="EE33" s="140"/>
      <c r="EF33" s="140"/>
      <c r="EG33" s="140"/>
      <c r="EH33" s="140"/>
      <c r="EI33" s="140"/>
      <c r="EJ33" s="140"/>
      <c r="EK33" s="140"/>
      <c r="EL33" s="140"/>
      <c r="EM33" s="140"/>
      <c r="EN33" s="140"/>
      <c r="EO33" s="140"/>
      <c r="EP33" s="140"/>
      <c r="EQ33" s="140"/>
      <c r="ER33" s="140"/>
      <c r="ES33" s="140"/>
      <c r="ET33" s="140"/>
      <c r="EU33" s="140"/>
      <c r="EV33" s="140"/>
      <c r="EW33" s="140"/>
      <c r="EX33" s="140"/>
      <c r="EY33" s="140"/>
      <c r="EZ33" s="140"/>
      <c r="FA33" s="140"/>
      <c r="FB33" s="140"/>
      <c r="FC33" s="140"/>
      <c r="FD33" s="140"/>
      <c r="FE33" s="140"/>
      <c r="FF33" s="140"/>
      <c r="FG33" s="140"/>
      <c r="FH33" s="140"/>
      <c r="FI33" s="140"/>
      <c r="FJ33" s="140"/>
      <c r="FK33" s="140"/>
      <c r="FL33" s="140"/>
      <c r="FM33" s="140"/>
      <c r="FN33" s="140"/>
      <c r="FO33" s="140"/>
      <c r="FP33" s="140"/>
      <c r="FQ33" s="140"/>
      <c r="FR33" s="140"/>
      <c r="FS33" s="140"/>
      <c r="FT33" s="140"/>
      <c r="FU33" s="140"/>
      <c r="FV33" s="140"/>
      <c r="FW33" s="140"/>
      <c r="FX33" s="140"/>
      <c r="FY33" s="140"/>
      <c r="FZ33" s="140"/>
      <c r="GA33" s="140"/>
      <c r="GB33" s="140"/>
      <c r="GC33" s="140"/>
      <c r="GD33" s="140"/>
      <c r="GE33" s="140"/>
      <c r="GF33" s="140"/>
      <c r="GG33" s="140"/>
      <c r="GH33" s="140"/>
      <c r="GI33" s="140"/>
      <c r="GJ33" s="140"/>
      <c r="GK33" s="140"/>
      <c r="GL33" s="140"/>
      <c r="GM33" s="140"/>
      <c r="GN33" s="140"/>
      <c r="GO33" s="140"/>
      <c r="GP33" s="140"/>
      <c r="GQ33" s="140"/>
      <c r="GR33" s="140"/>
      <c r="GS33" s="140"/>
      <c r="GT33" s="140"/>
      <c r="GU33" s="140"/>
      <c r="GV33" s="140"/>
      <c r="GW33" s="140"/>
      <c r="GX33" s="140"/>
      <c r="GY33" s="140"/>
      <c r="GZ33" s="140"/>
      <c r="HA33" s="140"/>
      <c r="HB33" s="140"/>
      <c r="HC33" s="140"/>
      <c r="HD33" s="140"/>
      <c r="HE33" s="140"/>
      <c r="HF33" s="140"/>
      <c r="HG33" s="140"/>
      <c r="HH33" s="140"/>
      <c r="HI33" s="140"/>
      <c r="HJ33" s="140"/>
      <c r="HK33" s="140"/>
      <c r="HL33" s="140"/>
      <c r="HM33" s="140"/>
      <c r="HN33" s="140"/>
      <c r="HO33" s="140"/>
      <c r="HP33" s="140"/>
      <c r="HQ33" s="140"/>
      <c r="HR33" s="140"/>
      <c r="HS33" s="140"/>
      <c r="HT33" s="140"/>
      <c r="HU33" s="140"/>
      <c r="HV33" s="140"/>
      <c r="HW33" s="140"/>
      <c r="HX33" s="140"/>
      <c r="HY33" s="140"/>
      <c r="HZ33" s="140"/>
      <c r="IA33" s="140"/>
      <c r="IB33" s="140"/>
      <c r="IC33" s="140"/>
      <c r="ID33" s="140"/>
      <c r="IE33" s="140"/>
      <c r="IF33" s="140"/>
      <c r="IG33" s="140"/>
      <c r="IH33" s="140"/>
      <c r="II33" s="140"/>
      <c r="IJ33" s="140"/>
      <c r="IK33" s="140"/>
      <c r="IL33" s="140"/>
      <c r="IM33" s="140"/>
      <c r="IN33" s="140"/>
      <c r="IO33" s="140"/>
      <c r="IP33" s="140"/>
      <c r="IQ33" s="140"/>
      <c r="IR33" s="140"/>
      <c r="IS33" s="140"/>
      <c r="IT33" s="140"/>
      <c r="IU33" s="140"/>
      <c r="IV33" s="140"/>
    </row>
    <row r="34" spans="1:256">
      <c r="A34" s="140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3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  <c r="DJ34" s="140"/>
      <c r="DK34" s="140"/>
      <c r="DL34" s="140"/>
      <c r="DM34" s="140"/>
      <c r="DN34" s="140"/>
      <c r="DO34" s="140"/>
      <c r="DP34" s="140"/>
      <c r="DQ34" s="140"/>
      <c r="DR34" s="140"/>
      <c r="DS34" s="140"/>
      <c r="DT34" s="140"/>
      <c r="DU34" s="140"/>
      <c r="DV34" s="140"/>
      <c r="DW34" s="140"/>
      <c r="DX34" s="140"/>
      <c r="DY34" s="140"/>
      <c r="DZ34" s="140"/>
      <c r="EA34" s="140"/>
      <c r="EB34" s="140"/>
      <c r="EC34" s="140"/>
      <c r="ED34" s="140"/>
      <c r="EE34" s="140"/>
      <c r="EF34" s="140"/>
      <c r="EG34" s="140"/>
      <c r="EH34" s="140"/>
      <c r="EI34" s="140"/>
      <c r="EJ34" s="140"/>
      <c r="EK34" s="140"/>
      <c r="EL34" s="140"/>
      <c r="EM34" s="140"/>
      <c r="EN34" s="140"/>
      <c r="EO34" s="140"/>
      <c r="EP34" s="140"/>
      <c r="EQ34" s="140"/>
      <c r="ER34" s="140"/>
      <c r="ES34" s="140"/>
      <c r="ET34" s="140"/>
      <c r="EU34" s="140"/>
      <c r="EV34" s="140"/>
      <c r="EW34" s="140"/>
      <c r="EX34" s="140"/>
      <c r="EY34" s="140"/>
      <c r="EZ34" s="140"/>
      <c r="FA34" s="140"/>
      <c r="FB34" s="140"/>
      <c r="FC34" s="140"/>
      <c r="FD34" s="140"/>
      <c r="FE34" s="140"/>
      <c r="FF34" s="140"/>
      <c r="FG34" s="140"/>
      <c r="FH34" s="140"/>
      <c r="FI34" s="140"/>
      <c r="FJ34" s="140"/>
      <c r="FK34" s="140"/>
      <c r="FL34" s="140"/>
      <c r="FM34" s="140"/>
      <c r="FN34" s="140"/>
      <c r="FO34" s="140"/>
      <c r="FP34" s="140"/>
      <c r="FQ34" s="140"/>
      <c r="FR34" s="140"/>
      <c r="FS34" s="140"/>
      <c r="FT34" s="140"/>
      <c r="FU34" s="140"/>
      <c r="FV34" s="140"/>
      <c r="FW34" s="140"/>
      <c r="FX34" s="140"/>
      <c r="FY34" s="140"/>
      <c r="FZ34" s="140"/>
      <c r="GA34" s="140"/>
      <c r="GB34" s="140"/>
      <c r="GC34" s="140"/>
      <c r="GD34" s="140"/>
      <c r="GE34" s="140"/>
      <c r="GF34" s="140"/>
      <c r="GG34" s="140"/>
      <c r="GH34" s="140"/>
      <c r="GI34" s="140"/>
      <c r="GJ34" s="140"/>
      <c r="GK34" s="140"/>
      <c r="GL34" s="140"/>
      <c r="GM34" s="140"/>
      <c r="GN34" s="140"/>
      <c r="GO34" s="140"/>
      <c r="GP34" s="140"/>
      <c r="GQ34" s="140"/>
      <c r="GR34" s="140"/>
      <c r="GS34" s="140"/>
      <c r="GT34" s="140"/>
      <c r="GU34" s="140"/>
      <c r="GV34" s="140"/>
      <c r="GW34" s="140"/>
      <c r="GX34" s="140"/>
      <c r="GY34" s="140"/>
      <c r="GZ34" s="140"/>
      <c r="HA34" s="140"/>
      <c r="HB34" s="140"/>
      <c r="HC34" s="140"/>
      <c r="HD34" s="140"/>
      <c r="HE34" s="140"/>
      <c r="HF34" s="140"/>
      <c r="HG34" s="140"/>
      <c r="HH34" s="140"/>
      <c r="HI34" s="140"/>
      <c r="HJ34" s="140"/>
      <c r="HK34" s="140"/>
      <c r="HL34" s="140"/>
      <c r="HM34" s="140"/>
      <c r="HN34" s="140"/>
      <c r="HO34" s="140"/>
      <c r="HP34" s="140"/>
      <c r="HQ34" s="140"/>
      <c r="HR34" s="140"/>
      <c r="HS34" s="140"/>
      <c r="HT34" s="140"/>
      <c r="HU34" s="140"/>
      <c r="HV34" s="140"/>
      <c r="HW34" s="140"/>
      <c r="HX34" s="140"/>
      <c r="HY34" s="140"/>
      <c r="HZ34" s="140"/>
      <c r="IA34" s="140"/>
      <c r="IB34" s="140"/>
      <c r="IC34" s="140"/>
      <c r="ID34" s="140"/>
      <c r="IE34" s="140"/>
      <c r="IF34" s="140"/>
      <c r="IG34" s="140"/>
      <c r="IH34" s="140"/>
      <c r="II34" s="140"/>
      <c r="IJ34" s="140"/>
      <c r="IK34" s="140"/>
      <c r="IL34" s="140"/>
      <c r="IM34" s="140"/>
      <c r="IN34" s="140"/>
      <c r="IO34" s="140"/>
      <c r="IP34" s="140"/>
      <c r="IQ34" s="140"/>
      <c r="IR34" s="140"/>
      <c r="IS34" s="140"/>
      <c r="IT34" s="140"/>
      <c r="IU34" s="140"/>
      <c r="IV34" s="140"/>
    </row>
    <row r="35" spans="1:256">
      <c r="A35" s="140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3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/>
      <c r="DR35" s="140"/>
      <c r="DS35" s="140"/>
      <c r="DT35" s="140"/>
      <c r="DU35" s="140"/>
      <c r="DV35" s="140"/>
      <c r="DW35" s="140"/>
      <c r="DX35" s="140"/>
      <c r="DY35" s="140"/>
      <c r="DZ35" s="140"/>
      <c r="EA35" s="140"/>
      <c r="EB35" s="140"/>
      <c r="EC35" s="140"/>
      <c r="ED35" s="140"/>
      <c r="EE35" s="140"/>
      <c r="EF35" s="140"/>
      <c r="EG35" s="140"/>
      <c r="EH35" s="140"/>
      <c r="EI35" s="140"/>
      <c r="EJ35" s="140"/>
      <c r="EK35" s="140"/>
      <c r="EL35" s="140"/>
      <c r="EM35" s="140"/>
      <c r="EN35" s="140"/>
      <c r="EO35" s="140"/>
      <c r="EP35" s="140"/>
      <c r="EQ35" s="140"/>
      <c r="ER35" s="140"/>
      <c r="ES35" s="140"/>
      <c r="ET35" s="140"/>
      <c r="EU35" s="140"/>
      <c r="EV35" s="140"/>
      <c r="EW35" s="140"/>
      <c r="EX35" s="140"/>
      <c r="EY35" s="140"/>
      <c r="EZ35" s="140"/>
      <c r="FA35" s="140"/>
      <c r="FB35" s="140"/>
      <c r="FC35" s="140"/>
      <c r="FD35" s="140"/>
      <c r="FE35" s="140"/>
      <c r="FF35" s="140"/>
      <c r="FG35" s="140"/>
      <c r="FH35" s="140"/>
      <c r="FI35" s="140"/>
      <c r="FJ35" s="140"/>
      <c r="FK35" s="140"/>
      <c r="FL35" s="140"/>
      <c r="FM35" s="140"/>
      <c r="FN35" s="140"/>
      <c r="FO35" s="140"/>
      <c r="FP35" s="140"/>
      <c r="FQ35" s="140"/>
      <c r="FR35" s="140"/>
      <c r="FS35" s="140"/>
      <c r="FT35" s="140"/>
      <c r="FU35" s="140"/>
      <c r="FV35" s="140"/>
      <c r="FW35" s="140"/>
      <c r="FX35" s="140"/>
      <c r="FY35" s="140"/>
      <c r="FZ35" s="140"/>
      <c r="GA35" s="140"/>
      <c r="GB35" s="140"/>
      <c r="GC35" s="140"/>
      <c r="GD35" s="140"/>
      <c r="GE35" s="140"/>
      <c r="GF35" s="140"/>
      <c r="GG35" s="140"/>
      <c r="GH35" s="140"/>
      <c r="GI35" s="140"/>
      <c r="GJ35" s="140"/>
      <c r="GK35" s="140"/>
      <c r="GL35" s="140"/>
      <c r="GM35" s="140"/>
      <c r="GN35" s="140"/>
      <c r="GO35" s="140"/>
      <c r="GP35" s="140"/>
      <c r="GQ35" s="140"/>
      <c r="GR35" s="140"/>
      <c r="GS35" s="140"/>
      <c r="GT35" s="140"/>
      <c r="GU35" s="140"/>
      <c r="GV35" s="140"/>
      <c r="GW35" s="140"/>
      <c r="GX35" s="140"/>
      <c r="GY35" s="140"/>
      <c r="GZ35" s="140"/>
      <c r="HA35" s="140"/>
      <c r="HB35" s="140"/>
      <c r="HC35" s="140"/>
      <c r="HD35" s="140"/>
      <c r="HE35" s="140"/>
      <c r="HF35" s="140"/>
      <c r="HG35" s="140"/>
      <c r="HH35" s="140"/>
      <c r="HI35" s="140"/>
      <c r="HJ35" s="140"/>
      <c r="HK35" s="140"/>
      <c r="HL35" s="140"/>
      <c r="HM35" s="140"/>
      <c r="HN35" s="140"/>
      <c r="HO35" s="140"/>
      <c r="HP35" s="140"/>
      <c r="HQ35" s="140"/>
      <c r="HR35" s="140"/>
      <c r="HS35" s="140"/>
      <c r="HT35" s="140"/>
      <c r="HU35" s="140"/>
      <c r="HV35" s="140"/>
      <c r="HW35" s="140"/>
      <c r="HX35" s="140"/>
      <c r="HY35" s="140"/>
      <c r="HZ35" s="140"/>
      <c r="IA35" s="140"/>
      <c r="IB35" s="140"/>
      <c r="IC35" s="140"/>
      <c r="ID35" s="140"/>
      <c r="IE35" s="140"/>
      <c r="IF35" s="140"/>
      <c r="IG35" s="140"/>
      <c r="IH35" s="140"/>
      <c r="II35" s="140"/>
      <c r="IJ35" s="140"/>
      <c r="IK35" s="140"/>
      <c r="IL35" s="140"/>
      <c r="IM35" s="140"/>
      <c r="IN35" s="140"/>
      <c r="IO35" s="140"/>
      <c r="IP35" s="140"/>
      <c r="IQ35" s="140"/>
      <c r="IR35" s="140"/>
      <c r="IS35" s="140"/>
      <c r="IT35" s="140"/>
      <c r="IU35" s="140"/>
      <c r="IV35" s="140"/>
    </row>
    <row r="36" spans="1:256">
      <c r="A36" s="140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3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/>
      <c r="DR36" s="140"/>
      <c r="DS36" s="140"/>
      <c r="DT36" s="140"/>
      <c r="DU36" s="140"/>
      <c r="DV36" s="140"/>
      <c r="DW36" s="140"/>
      <c r="DX36" s="140"/>
      <c r="DY36" s="140"/>
      <c r="DZ36" s="140"/>
      <c r="EA36" s="140"/>
      <c r="EB36" s="140"/>
      <c r="EC36" s="140"/>
      <c r="ED36" s="140"/>
      <c r="EE36" s="140"/>
      <c r="EF36" s="140"/>
      <c r="EG36" s="140"/>
      <c r="EH36" s="140"/>
      <c r="EI36" s="140"/>
      <c r="EJ36" s="140"/>
      <c r="EK36" s="140"/>
      <c r="EL36" s="140"/>
      <c r="EM36" s="140"/>
      <c r="EN36" s="140"/>
      <c r="EO36" s="140"/>
      <c r="EP36" s="140"/>
      <c r="EQ36" s="140"/>
      <c r="ER36" s="140"/>
      <c r="ES36" s="140"/>
      <c r="ET36" s="140"/>
      <c r="EU36" s="140"/>
      <c r="EV36" s="140"/>
      <c r="EW36" s="140"/>
      <c r="EX36" s="140"/>
      <c r="EY36" s="140"/>
      <c r="EZ36" s="140"/>
      <c r="FA36" s="140"/>
      <c r="FB36" s="140"/>
      <c r="FC36" s="140"/>
      <c r="FD36" s="140"/>
      <c r="FE36" s="140"/>
      <c r="FF36" s="140"/>
      <c r="FG36" s="140"/>
      <c r="FH36" s="140"/>
      <c r="FI36" s="140"/>
      <c r="FJ36" s="140"/>
      <c r="FK36" s="140"/>
      <c r="FL36" s="140"/>
      <c r="FM36" s="140"/>
      <c r="FN36" s="140"/>
      <c r="FO36" s="140"/>
      <c r="FP36" s="140"/>
      <c r="FQ36" s="140"/>
      <c r="FR36" s="140"/>
      <c r="FS36" s="140"/>
      <c r="FT36" s="140"/>
      <c r="FU36" s="140"/>
      <c r="FV36" s="140"/>
      <c r="FW36" s="140"/>
      <c r="FX36" s="140"/>
      <c r="FY36" s="140"/>
      <c r="FZ36" s="140"/>
      <c r="GA36" s="140"/>
      <c r="GB36" s="140"/>
      <c r="GC36" s="140"/>
      <c r="GD36" s="140"/>
      <c r="GE36" s="140"/>
      <c r="GF36" s="140"/>
      <c r="GG36" s="140"/>
      <c r="GH36" s="140"/>
      <c r="GI36" s="140"/>
      <c r="GJ36" s="140"/>
      <c r="GK36" s="140"/>
      <c r="GL36" s="140"/>
      <c r="GM36" s="140"/>
      <c r="GN36" s="140"/>
      <c r="GO36" s="140"/>
      <c r="GP36" s="140"/>
      <c r="GQ36" s="140"/>
      <c r="GR36" s="140"/>
      <c r="GS36" s="140"/>
      <c r="GT36" s="140"/>
      <c r="GU36" s="140"/>
      <c r="GV36" s="140"/>
      <c r="GW36" s="140"/>
      <c r="GX36" s="140"/>
      <c r="GY36" s="140"/>
      <c r="GZ36" s="140"/>
      <c r="HA36" s="140"/>
      <c r="HB36" s="140"/>
      <c r="HC36" s="140"/>
      <c r="HD36" s="140"/>
      <c r="HE36" s="140"/>
      <c r="HF36" s="140"/>
      <c r="HG36" s="140"/>
      <c r="HH36" s="140"/>
      <c r="HI36" s="140"/>
      <c r="HJ36" s="140"/>
      <c r="HK36" s="140"/>
      <c r="HL36" s="140"/>
      <c r="HM36" s="140"/>
      <c r="HN36" s="140"/>
      <c r="HO36" s="140"/>
      <c r="HP36" s="140"/>
      <c r="HQ36" s="140"/>
      <c r="HR36" s="140"/>
      <c r="HS36" s="140"/>
      <c r="HT36" s="140"/>
      <c r="HU36" s="140"/>
      <c r="HV36" s="140"/>
      <c r="HW36" s="140"/>
      <c r="HX36" s="140"/>
      <c r="HY36" s="140"/>
      <c r="HZ36" s="140"/>
      <c r="IA36" s="140"/>
      <c r="IB36" s="140"/>
      <c r="IC36" s="140"/>
      <c r="ID36" s="140"/>
      <c r="IE36" s="140"/>
      <c r="IF36" s="140"/>
      <c r="IG36" s="140"/>
      <c r="IH36" s="140"/>
      <c r="II36" s="140"/>
      <c r="IJ36" s="140"/>
      <c r="IK36" s="140"/>
      <c r="IL36" s="140"/>
      <c r="IM36" s="140"/>
      <c r="IN36" s="140"/>
      <c r="IO36" s="140"/>
      <c r="IP36" s="140"/>
      <c r="IQ36" s="140"/>
      <c r="IR36" s="140"/>
      <c r="IS36" s="140"/>
      <c r="IT36" s="140"/>
      <c r="IU36" s="140"/>
      <c r="IV36" s="140"/>
    </row>
    <row r="37" spans="1:256">
      <c r="A37" s="140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3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  <c r="DJ37" s="140"/>
      <c r="DK37" s="140"/>
      <c r="DL37" s="140"/>
      <c r="DM37" s="140"/>
      <c r="DN37" s="140"/>
      <c r="DO37" s="140"/>
      <c r="DP37" s="140"/>
      <c r="DQ37" s="140"/>
      <c r="DR37" s="140"/>
      <c r="DS37" s="140"/>
      <c r="DT37" s="140"/>
      <c r="DU37" s="140"/>
      <c r="DV37" s="140"/>
      <c r="DW37" s="140"/>
      <c r="DX37" s="140"/>
      <c r="DY37" s="140"/>
      <c r="DZ37" s="140"/>
      <c r="EA37" s="140"/>
      <c r="EB37" s="140"/>
      <c r="EC37" s="140"/>
      <c r="ED37" s="140"/>
      <c r="EE37" s="140"/>
      <c r="EF37" s="140"/>
      <c r="EG37" s="140"/>
      <c r="EH37" s="140"/>
      <c r="EI37" s="140"/>
      <c r="EJ37" s="140"/>
      <c r="EK37" s="140"/>
      <c r="EL37" s="140"/>
      <c r="EM37" s="140"/>
      <c r="EN37" s="140"/>
      <c r="EO37" s="140"/>
      <c r="EP37" s="140"/>
      <c r="EQ37" s="140"/>
      <c r="ER37" s="140"/>
      <c r="ES37" s="140"/>
      <c r="ET37" s="140"/>
      <c r="EU37" s="140"/>
      <c r="EV37" s="140"/>
      <c r="EW37" s="140"/>
      <c r="EX37" s="140"/>
      <c r="EY37" s="140"/>
      <c r="EZ37" s="140"/>
      <c r="FA37" s="140"/>
      <c r="FB37" s="140"/>
      <c r="FC37" s="140"/>
      <c r="FD37" s="140"/>
      <c r="FE37" s="140"/>
      <c r="FF37" s="140"/>
      <c r="FG37" s="140"/>
      <c r="FH37" s="140"/>
      <c r="FI37" s="140"/>
      <c r="FJ37" s="140"/>
      <c r="FK37" s="140"/>
      <c r="FL37" s="140"/>
      <c r="FM37" s="140"/>
      <c r="FN37" s="140"/>
      <c r="FO37" s="140"/>
      <c r="FP37" s="140"/>
      <c r="FQ37" s="140"/>
      <c r="FR37" s="140"/>
      <c r="FS37" s="140"/>
      <c r="FT37" s="140"/>
      <c r="FU37" s="140"/>
      <c r="FV37" s="140"/>
      <c r="FW37" s="140"/>
      <c r="FX37" s="140"/>
      <c r="FY37" s="140"/>
      <c r="FZ37" s="140"/>
      <c r="GA37" s="140"/>
      <c r="GB37" s="140"/>
      <c r="GC37" s="140"/>
      <c r="GD37" s="140"/>
      <c r="GE37" s="140"/>
      <c r="GF37" s="140"/>
      <c r="GG37" s="140"/>
      <c r="GH37" s="140"/>
      <c r="GI37" s="140"/>
      <c r="GJ37" s="140"/>
      <c r="GK37" s="140"/>
      <c r="GL37" s="140"/>
      <c r="GM37" s="140"/>
      <c r="GN37" s="140"/>
      <c r="GO37" s="140"/>
      <c r="GP37" s="140"/>
      <c r="GQ37" s="140"/>
      <c r="GR37" s="140"/>
      <c r="GS37" s="140"/>
      <c r="GT37" s="140"/>
      <c r="GU37" s="140"/>
      <c r="GV37" s="140"/>
      <c r="GW37" s="140"/>
      <c r="GX37" s="140"/>
      <c r="GY37" s="140"/>
      <c r="GZ37" s="140"/>
      <c r="HA37" s="140"/>
      <c r="HB37" s="140"/>
      <c r="HC37" s="140"/>
      <c r="HD37" s="140"/>
      <c r="HE37" s="140"/>
      <c r="HF37" s="140"/>
      <c r="HG37" s="140"/>
      <c r="HH37" s="140"/>
      <c r="HI37" s="140"/>
      <c r="HJ37" s="140"/>
      <c r="HK37" s="140"/>
      <c r="HL37" s="140"/>
      <c r="HM37" s="140"/>
      <c r="HN37" s="140"/>
      <c r="HO37" s="140"/>
      <c r="HP37" s="140"/>
      <c r="HQ37" s="140"/>
      <c r="HR37" s="140"/>
      <c r="HS37" s="140"/>
      <c r="HT37" s="140"/>
      <c r="HU37" s="140"/>
      <c r="HV37" s="140"/>
      <c r="HW37" s="140"/>
      <c r="HX37" s="140"/>
      <c r="HY37" s="140"/>
      <c r="HZ37" s="140"/>
      <c r="IA37" s="140"/>
      <c r="IB37" s="140"/>
      <c r="IC37" s="140"/>
      <c r="ID37" s="140"/>
      <c r="IE37" s="140"/>
      <c r="IF37" s="140"/>
      <c r="IG37" s="140"/>
      <c r="IH37" s="140"/>
      <c r="II37" s="140"/>
      <c r="IJ37" s="140"/>
      <c r="IK37" s="140"/>
      <c r="IL37" s="140"/>
      <c r="IM37" s="140"/>
      <c r="IN37" s="140"/>
      <c r="IO37" s="140"/>
      <c r="IP37" s="140"/>
      <c r="IQ37" s="140"/>
      <c r="IR37" s="140"/>
      <c r="IS37" s="140"/>
      <c r="IT37" s="140"/>
      <c r="IU37" s="140"/>
      <c r="IV37" s="140"/>
    </row>
    <row r="38" spans="1:256">
      <c r="A38" s="140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3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  <c r="DJ38" s="140"/>
      <c r="DK38" s="140"/>
      <c r="DL38" s="140"/>
      <c r="DM38" s="140"/>
      <c r="DN38" s="140"/>
      <c r="DO38" s="140"/>
      <c r="DP38" s="140"/>
      <c r="DQ38" s="140"/>
      <c r="DR38" s="140"/>
      <c r="DS38" s="140"/>
      <c r="DT38" s="140"/>
      <c r="DU38" s="140"/>
      <c r="DV38" s="140"/>
      <c r="DW38" s="140"/>
      <c r="DX38" s="140"/>
      <c r="DY38" s="140"/>
      <c r="DZ38" s="140"/>
      <c r="EA38" s="140"/>
      <c r="EB38" s="140"/>
      <c r="EC38" s="140"/>
      <c r="ED38" s="140"/>
      <c r="EE38" s="140"/>
      <c r="EF38" s="140"/>
      <c r="EG38" s="140"/>
      <c r="EH38" s="140"/>
      <c r="EI38" s="140"/>
      <c r="EJ38" s="140"/>
      <c r="EK38" s="140"/>
      <c r="EL38" s="140"/>
      <c r="EM38" s="140"/>
      <c r="EN38" s="140"/>
      <c r="EO38" s="140"/>
      <c r="EP38" s="140"/>
      <c r="EQ38" s="140"/>
      <c r="ER38" s="140"/>
      <c r="ES38" s="140"/>
      <c r="ET38" s="140"/>
      <c r="EU38" s="140"/>
      <c r="EV38" s="140"/>
      <c r="EW38" s="140"/>
      <c r="EX38" s="140"/>
      <c r="EY38" s="140"/>
      <c r="EZ38" s="140"/>
      <c r="FA38" s="140"/>
      <c r="FB38" s="140"/>
      <c r="FC38" s="140"/>
      <c r="FD38" s="140"/>
      <c r="FE38" s="140"/>
      <c r="FF38" s="140"/>
      <c r="FG38" s="140"/>
      <c r="FH38" s="140"/>
      <c r="FI38" s="140"/>
      <c r="FJ38" s="140"/>
      <c r="FK38" s="140"/>
      <c r="FL38" s="140"/>
      <c r="FM38" s="140"/>
      <c r="FN38" s="140"/>
      <c r="FO38" s="140"/>
      <c r="FP38" s="140"/>
      <c r="FQ38" s="140"/>
      <c r="FR38" s="140"/>
      <c r="FS38" s="140"/>
      <c r="FT38" s="140"/>
      <c r="FU38" s="140"/>
      <c r="FV38" s="140"/>
      <c r="FW38" s="140"/>
      <c r="FX38" s="140"/>
      <c r="FY38" s="140"/>
      <c r="FZ38" s="140"/>
      <c r="GA38" s="140"/>
      <c r="GB38" s="140"/>
      <c r="GC38" s="140"/>
      <c r="GD38" s="140"/>
      <c r="GE38" s="140"/>
      <c r="GF38" s="140"/>
      <c r="GG38" s="140"/>
      <c r="GH38" s="140"/>
      <c r="GI38" s="140"/>
      <c r="GJ38" s="140"/>
      <c r="GK38" s="140"/>
      <c r="GL38" s="140"/>
      <c r="GM38" s="140"/>
      <c r="GN38" s="140"/>
      <c r="GO38" s="140"/>
      <c r="GP38" s="140"/>
      <c r="GQ38" s="140"/>
      <c r="GR38" s="140"/>
      <c r="GS38" s="140"/>
      <c r="GT38" s="140"/>
      <c r="GU38" s="140"/>
      <c r="GV38" s="140"/>
      <c r="GW38" s="140"/>
      <c r="GX38" s="140"/>
      <c r="GY38" s="140"/>
      <c r="GZ38" s="140"/>
      <c r="HA38" s="140"/>
      <c r="HB38" s="140"/>
      <c r="HC38" s="140"/>
      <c r="HD38" s="140"/>
      <c r="HE38" s="140"/>
      <c r="HF38" s="140"/>
      <c r="HG38" s="140"/>
      <c r="HH38" s="140"/>
      <c r="HI38" s="140"/>
      <c r="HJ38" s="140"/>
      <c r="HK38" s="140"/>
      <c r="HL38" s="140"/>
      <c r="HM38" s="140"/>
      <c r="HN38" s="140"/>
      <c r="HO38" s="140"/>
      <c r="HP38" s="140"/>
      <c r="HQ38" s="140"/>
      <c r="HR38" s="140"/>
      <c r="HS38" s="140"/>
      <c r="HT38" s="140"/>
      <c r="HU38" s="140"/>
      <c r="HV38" s="140"/>
      <c r="HW38" s="140"/>
      <c r="HX38" s="140"/>
      <c r="HY38" s="140"/>
      <c r="HZ38" s="140"/>
      <c r="IA38" s="140"/>
      <c r="IB38" s="140"/>
      <c r="IC38" s="140"/>
      <c r="ID38" s="140"/>
      <c r="IE38" s="140"/>
      <c r="IF38" s="140"/>
      <c r="IG38" s="140"/>
      <c r="IH38" s="140"/>
      <c r="II38" s="140"/>
      <c r="IJ38" s="140"/>
      <c r="IK38" s="140"/>
      <c r="IL38" s="140"/>
      <c r="IM38" s="140"/>
      <c r="IN38" s="140"/>
      <c r="IO38" s="140"/>
      <c r="IP38" s="140"/>
      <c r="IQ38" s="140"/>
      <c r="IR38" s="140"/>
      <c r="IS38" s="140"/>
      <c r="IT38" s="140"/>
      <c r="IU38" s="140"/>
      <c r="IV38" s="140"/>
    </row>
    <row r="39" spans="1:256">
      <c r="A39" s="140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3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  <c r="DJ39" s="140"/>
      <c r="DK39" s="140"/>
      <c r="DL39" s="140"/>
      <c r="DM39" s="140"/>
      <c r="DN39" s="140"/>
      <c r="DO39" s="140"/>
      <c r="DP39" s="140"/>
      <c r="DQ39" s="140"/>
      <c r="DR39" s="140"/>
      <c r="DS39" s="140"/>
      <c r="DT39" s="140"/>
      <c r="DU39" s="140"/>
      <c r="DV39" s="140"/>
      <c r="DW39" s="140"/>
      <c r="DX39" s="140"/>
      <c r="DY39" s="140"/>
      <c r="DZ39" s="140"/>
      <c r="EA39" s="140"/>
      <c r="EB39" s="140"/>
      <c r="EC39" s="140"/>
      <c r="ED39" s="140"/>
      <c r="EE39" s="140"/>
      <c r="EF39" s="140"/>
      <c r="EG39" s="140"/>
      <c r="EH39" s="140"/>
      <c r="EI39" s="140"/>
      <c r="EJ39" s="140"/>
      <c r="EK39" s="140"/>
      <c r="EL39" s="140"/>
      <c r="EM39" s="140"/>
      <c r="EN39" s="140"/>
      <c r="EO39" s="140"/>
      <c r="EP39" s="140"/>
      <c r="EQ39" s="140"/>
      <c r="ER39" s="140"/>
      <c r="ES39" s="140"/>
      <c r="ET39" s="140"/>
      <c r="EU39" s="140"/>
      <c r="EV39" s="140"/>
      <c r="EW39" s="140"/>
      <c r="EX39" s="140"/>
      <c r="EY39" s="140"/>
      <c r="EZ39" s="140"/>
      <c r="FA39" s="140"/>
      <c r="FB39" s="140"/>
      <c r="FC39" s="140"/>
      <c r="FD39" s="140"/>
      <c r="FE39" s="140"/>
      <c r="FF39" s="140"/>
      <c r="FG39" s="140"/>
      <c r="FH39" s="140"/>
      <c r="FI39" s="140"/>
      <c r="FJ39" s="140"/>
      <c r="FK39" s="140"/>
      <c r="FL39" s="140"/>
      <c r="FM39" s="140"/>
      <c r="FN39" s="140"/>
      <c r="FO39" s="140"/>
      <c r="FP39" s="140"/>
      <c r="FQ39" s="140"/>
      <c r="FR39" s="140"/>
      <c r="FS39" s="140"/>
      <c r="FT39" s="140"/>
      <c r="FU39" s="140"/>
      <c r="FV39" s="140"/>
      <c r="FW39" s="140"/>
      <c r="FX39" s="140"/>
      <c r="FY39" s="140"/>
      <c r="FZ39" s="140"/>
      <c r="GA39" s="140"/>
      <c r="GB39" s="140"/>
      <c r="GC39" s="140"/>
      <c r="GD39" s="140"/>
      <c r="GE39" s="140"/>
      <c r="GF39" s="140"/>
      <c r="GG39" s="140"/>
      <c r="GH39" s="140"/>
      <c r="GI39" s="140"/>
      <c r="GJ39" s="140"/>
      <c r="GK39" s="140"/>
      <c r="GL39" s="140"/>
      <c r="GM39" s="140"/>
      <c r="GN39" s="140"/>
      <c r="GO39" s="140"/>
      <c r="GP39" s="140"/>
      <c r="GQ39" s="140"/>
      <c r="GR39" s="140"/>
      <c r="GS39" s="140"/>
      <c r="GT39" s="140"/>
      <c r="GU39" s="140"/>
      <c r="GV39" s="140"/>
      <c r="GW39" s="140"/>
      <c r="GX39" s="140"/>
      <c r="GY39" s="140"/>
      <c r="GZ39" s="140"/>
      <c r="HA39" s="140"/>
      <c r="HB39" s="140"/>
      <c r="HC39" s="140"/>
      <c r="HD39" s="140"/>
      <c r="HE39" s="140"/>
      <c r="HF39" s="140"/>
      <c r="HG39" s="140"/>
      <c r="HH39" s="140"/>
      <c r="HI39" s="140"/>
      <c r="HJ39" s="140"/>
      <c r="HK39" s="140"/>
      <c r="HL39" s="140"/>
      <c r="HM39" s="140"/>
      <c r="HN39" s="140"/>
      <c r="HO39" s="140"/>
      <c r="HP39" s="140"/>
      <c r="HQ39" s="140"/>
      <c r="HR39" s="140"/>
      <c r="HS39" s="140"/>
      <c r="HT39" s="140"/>
      <c r="HU39" s="140"/>
      <c r="HV39" s="140"/>
      <c r="HW39" s="140"/>
      <c r="HX39" s="140"/>
      <c r="HY39" s="140"/>
      <c r="HZ39" s="140"/>
      <c r="IA39" s="140"/>
      <c r="IB39" s="140"/>
      <c r="IC39" s="140"/>
      <c r="ID39" s="140"/>
      <c r="IE39" s="140"/>
      <c r="IF39" s="140"/>
      <c r="IG39" s="140"/>
      <c r="IH39" s="140"/>
      <c r="II39" s="140"/>
      <c r="IJ39" s="140"/>
      <c r="IK39" s="140"/>
      <c r="IL39" s="140"/>
      <c r="IM39" s="140"/>
      <c r="IN39" s="140"/>
      <c r="IO39" s="140"/>
      <c r="IP39" s="140"/>
      <c r="IQ39" s="140"/>
      <c r="IR39" s="140"/>
      <c r="IS39" s="140"/>
      <c r="IT39" s="140"/>
      <c r="IU39" s="140"/>
      <c r="IV39" s="140"/>
    </row>
    <row r="40" spans="1:256">
      <c r="A40" s="140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3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  <c r="DQ40" s="140"/>
      <c r="DR40" s="140"/>
      <c r="DS40" s="140"/>
      <c r="DT40" s="140"/>
      <c r="DU40" s="140"/>
      <c r="DV40" s="140"/>
      <c r="DW40" s="140"/>
      <c r="DX40" s="140"/>
      <c r="DY40" s="140"/>
      <c r="DZ40" s="140"/>
      <c r="EA40" s="140"/>
      <c r="EB40" s="140"/>
      <c r="EC40" s="140"/>
      <c r="ED40" s="140"/>
      <c r="EE40" s="140"/>
      <c r="EF40" s="140"/>
      <c r="EG40" s="140"/>
      <c r="EH40" s="140"/>
      <c r="EI40" s="140"/>
      <c r="EJ40" s="140"/>
      <c r="EK40" s="140"/>
      <c r="EL40" s="140"/>
      <c r="EM40" s="140"/>
      <c r="EN40" s="140"/>
      <c r="EO40" s="140"/>
      <c r="EP40" s="140"/>
      <c r="EQ40" s="140"/>
      <c r="ER40" s="140"/>
      <c r="ES40" s="140"/>
      <c r="ET40" s="140"/>
      <c r="EU40" s="140"/>
      <c r="EV40" s="140"/>
      <c r="EW40" s="140"/>
      <c r="EX40" s="140"/>
      <c r="EY40" s="140"/>
      <c r="EZ40" s="140"/>
      <c r="FA40" s="140"/>
      <c r="FB40" s="140"/>
      <c r="FC40" s="140"/>
      <c r="FD40" s="140"/>
      <c r="FE40" s="140"/>
      <c r="FF40" s="140"/>
      <c r="FG40" s="140"/>
      <c r="FH40" s="140"/>
      <c r="FI40" s="140"/>
      <c r="FJ40" s="140"/>
      <c r="FK40" s="140"/>
      <c r="FL40" s="140"/>
      <c r="FM40" s="140"/>
      <c r="FN40" s="140"/>
      <c r="FO40" s="140"/>
      <c r="FP40" s="140"/>
      <c r="FQ40" s="140"/>
      <c r="FR40" s="140"/>
      <c r="FS40" s="140"/>
      <c r="FT40" s="140"/>
      <c r="FU40" s="140"/>
      <c r="FV40" s="140"/>
      <c r="FW40" s="140"/>
      <c r="FX40" s="140"/>
      <c r="FY40" s="140"/>
      <c r="FZ40" s="140"/>
      <c r="GA40" s="140"/>
      <c r="GB40" s="140"/>
      <c r="GC40" s="140"/>
      <c r="GD40" s="140"/>
      <c r="GE40" s="140"/>
      <c r="GF40" s="140"/>
      <c r="GG40" s="140"/>
      <c r="GH40" s="140"/>
      <c r="GI40" s="140"/>
      <c r="GJ40" s="140"/>
      <c r="GK40" s="140"/>
      <c r="GL40" s="140"/>
      <c r="GM40" s="140"/>
      <c r="GN40" s="140"/>
      <c r="GO40" s="140"/>
      <c r="GP40" s="140"/>
      <c r="GQ40" s="140"/>
      <c r="GR40" s="140"/>
      <c r="GS40" s="140"/>
      <c r="GT40" s="140"/>
      <c r="GU40" s="140"/>
      <c r="GV40" s="140"/>
      <c r="GW40" s="140"/>
      <c r="GX40" s="140"/>
      <c r="GY40" s="140"/>
      <c r="GZ40" s="140"/>
      <c r="HA40" s="140"/>
      <c r="HB40" s="140"/>
      <c r="HC40" s="140"/>
      <c r="HD40" s="140"/>
      <c r="HE40" s="140"/>
      <c r="HF40" s="140"/>
      <c r="HG40" s="140"/>
      <c r="HH40" s="140"/>
      <c r="HI40" s="140"/>
      <c r="HJ40" s="140"/>
      <c r="HK40" s="140"/>
      <c r="HL40" s="140"/>
      <c r="HM40" s="140"/>
      <c r="HN40" s="140"/>
      <c r="HO40" s="140"/>
      <c r="HP40" s="140"/>
      <c r="HQ40" s="140"/>
      <c r="HR40" s="140"/>
      <c r="HS40" s="140"/>
      <c r="HT40" s="140"/>
      <c r="HU40" s="140"/>
      <c r="HV40" s="140"/>
      <c r="HW40" s="140"/>
      <c r="HX40" s="140"/>
      <c r="HY40" s="140"/>
      <c r="HZ40" s="140"/>
      <c r="IA40" s="140"/>
      <c r="IB40" s="140"/>
      <c r="IC40" s="140"/>
      <c r="ID40" s="140"/>
      <c r="IE40" s="140"/>
      <c r="IF40" s="140"/>
      <c r="IG40" s="140"/>
      <c r="IH40" s="140"/>
      <c r="II40" s="140"/>
      <c r="IJ40" s="140"/>
      <c r="IK40" s="140"/>
      <c r="IL40" s="140"/>
      <c r="IM40" s="140"/>
      <c r="IN40" s="140"/>
      <c r="IO40" s="140"/>
      <c r="IP40" s="140"/>
      <c r="IQ40" s="140"/>
      <c r="IR40" s="140"/>
      <c r="IS40" s="140"/>
      <c r="IT40" s="140"/>
      <c r="IU40" s="140"/>
      <c r="IV40" s="140"/>
    </row>
    <row r="41" spans="1:256">
      <c r="A41" s="140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3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  <c r="FF41" s="140"/>
      <c r="FG41" s="140"/>
      <c r="FH41" s="140"/>
      <c r="FI41" s="140"/>
      <c r="FJ41" s="140"/>
      <c r="FK41" s="140"/>
      <c r="FL41" s="140"/>
      <c r="FM41" s="140"/>
      <c r="FN41" s="140"/>
      <c r="FO41" s="140"/>
      <c r="FP41" s="140"/>
      <c r="FQ41" s="140"/>
      <c r="FR41" s="140"/>
      <c r="FS41" s="140"/>
      <c r="FT41" s="140"/>
      <c r="FU41" s="140"/>
      <c r="FV41" s="140"/>
      <c r="FW41" s="140"/>
      <c r="FX41" s="140"/>
      <c r="FY41" s="140"/>
      <c r="FZ41" s="140"/>
      <c r="GA41" s="140"/>
      <c r="GB41" s="140"/>
      <c r="GC41" s="140"/>
      <c r="GD41" s="140"/>
      <c r="GE41" s="140"/>
      <c r="GF41" s="140"/>
      <c r="GG41" s="140"/>
      <c r="GH41" s="140"/>
      <c r="GI41" s="140"/>
      <c r="GJ41" s="140"/>
      <c r="GK41" s="140"/>
      <c r="GL41" s="140"/>
      <c r="GM41" s="140"/>
      <c r="GN41" s="140"/>
      <c r="GO41" s="140"/>
      <c r="GP41" s="140"/>
      <c r="GQ41" s="140"/>
      <c r="GR41" s="140"/>
      <c r="GS41" s="140"/>
      <c r="GT41" s="140"/>
      <c r="GU41" s="140"/>
      <c r="GV41" s="140"/>
      <c r="GW41" s="140"/>
      <c r="GX41" s="140"/>
      <c r="GY41" s="140"/>
      <c r="GZ41" s="140"/>
      <c r="HA41" s="140"/>
      <c r="HB41" s="140"/>
      <c r="HC41" s="140"/>
      <c r="HD41" s="140"/>
      <c r="HE41" s="140"/>
      <c r="HF41" s="140"/>
      <c r="HG41" s="140"/>
      <c r="HH41" s="140"/>
      <c r="HI41" s="140"/>
      <c r="HJ41" s="140"/>
      <c r="HK41" s="140"/>
      <c r="HL41" s="140"/>
      <c r="HM41" s="140"/>
      <c r="HN41" s="140"/>
      <c r="HO41" s="140"/>
      <c r="HP41" s="140"/>
      <c r="HQ41" s="140"/>
      <c r="HR41" s="140"/>
      <c r="HS41" s="140"/>
      <c r="HT41" s="140"/>
      <c r="HU41" s="140"/>
      <c r="HV41" s="140"/>
      <c r="HW41" s="140"/>
      <c r="HX41" s="140"/>
      <c r="HY41" s="140"/>
      <c r="HZ41" s="140"/>
      <c r="IA41" s="140"/>
      <c r="IB41" s="140"/>
      <c r="IC41" s="140"/>
      <c r="ID41" s="140"/>
      <c r="IE41" s="140"/>
      <c r="IF41" s="140"/>
      <c r="IG41" s="140"/>
      <c r="IH41" s="140"/>
      <c r="II41" s="140"/>
      <c r="IJ41" s="140"/>
      <c r="IK41" s="140"/>
      <c r="IL41" s="140"/>
      <c r="IM41" s="140"/>
      <c r="IN41" s="140"/>
      <c r="IO41" s="140"/>
      <c r="IP41" s="140"/>
      <c r="IQ41" s="140"/>
      <c r="IR41" s="140"/>
      <c r="IS41" s="140"/>
      <c r="IT41" s="140"/>
      <c r="IU41" s="140"/>
      <c r="IV41" s="140"/>
    </row>
    <row r="42" spans="1:256">
      <c r="A42" s="140"/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3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  <c r="FF42" s="140"/>
      <c r="FG42" s="140"/>
      <c r="FH42" s="140"/>
      <c r="FI42" s="140"/>
      <c r="FJ42" s="140"/>
      <c r="FK42" s="140"/>
      <c r="FL42" s="140"/>
      <c r="FM42" s="140"/>
      <c r="FN42" s="140"/>
      <c r="FO42" s="140"/>
      <c r="FP42" s="140"/>
      <c r="FQ42" s="140"/>
      <c r="FR42" s="140"/>
      <c r="FS42" s="140"/>
      <c r="FT42" s="140"/>
      <c r="FU42" s="140"/>
      <c r="FV42" s="140"/>
      <c r="FW42" s="140"/>
      <c r="FX42" s="140"/>
      <c r="FY42" s="140"/>
      <c r="FZ42" s="140"/>
      <c r="GA42" s="140"/>
      <c r="GB42" s="140"/>
      <c r="GC42" s="140"/>
      <c r="GD42" s="140"/>
      <c r="GE42" s="140"/>
      <c r="GF42" s="140"/>
      <c r="GG42" s="140"/>
      <c r="GH42" s="140"/>
      <c r="GI42" s="140"/>
      <c r="GJ42" s="140"/>
      <c r="GK42" s="140"/>
      <c r="GL42" s="140"/>
      <c r="GM42" s="140"/>
      <c r="GN42" s="140"/>
      <c r="GO42" s="140"/>
      <c r="GP42" s="140"/>
      <c r="GQ42" s="140"/>
      <c r="GR42" s="140"/>
      <c r="GS42" s="140"/>
      <c r="GT42" s="140"/>
      <c r="GU42" s="140"/>
      <c r="GV42" s="140"/>
      <c r="GW42" s="140"/>
      <c r="GX42" s="140"/>
      <c r="GY42" s="140"/>
      <c r="GZ42" s="140"/>
      <c r="HA42" s="140"/>
      <c r="HB42" s="140"/>
      <c r="HC42" s="140"/>
      <c r="HD42" s="140"/>
      <c r="HE42" s="140"/>
      <c r="HF42" s="140"/>
      <c r="HG42" s="140"/>
      <c r="HH42" s="140"/>
      <c r="HI42" s="140"/>
      <c r="HJ42" s="140"/>
      <c r="HK42" s="140"/>
      <c r="HL42" s="140"/>
      <c r="HM42" s="140"/>
      <c r="HN42" s="140"/>
      <c r="HO42" s="140"/>
      <c r="HP42" s="140"/>
      <c r="HQ42" s="140"/>
      <c r="HR42" s="140"/>
      <c r="HS42" s="140"/>
      <c r="HT42" s="140"/>
      <c r="HU42" s="140"/>
      <c r="HV42" s="140"/>
      <c r="HW42" s="140"/>
      <c r="HX42" s="140"/>
      <c r="HY42" s="140"/>
      <c r="HZ42" s="140"/>
      <c r="IA42" s="140"/>
      <c r="IB42" s="140"/>
      <c r="IC42" s="140"/>
      <c r="ID42" s="140"/>
      <c r="IE42" s="140"/>
      <c r="IF42" s="140"/>
      <c r="IG42" s="140"/>
      <c r="IH42" s="140"/>
      <c r="II42" s="140"/>
      <c r="IJ42" s="140"/>
      <c r="IK42" s="140"/>
      <c r="IL42" s="140"/>
      <c r="IM42" s="140"/>
      <c r="IN42" s="140"/>
      <c r="IO42" s="140"/>
      <c r="IP42" s="140"/>
      <c r="IQ42" s="140"/>
      <c r="IR42" s="140"/>
      <c r="IS42" s="140"/>
      <c r="IT42" s="140"/>
      <c r="IU42" s="140"/>
      <c r="IV42" s="140"/>
    </row>
    <row r="43" spans="1:256">
      <c r="A43" s="140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3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  <c r="DJ43" s="140"/>
      <c r="DK43" s="140"/>
      <c r="DL43" s="140"/>
      <c r="DM43" s="140"/>
      <c r="DN43" s="140"/>
      <c r="DO43" s="140"/>
      <c r="DP43" s="140"/>
      <c r="DQ43" s="140"/>
      <c r="DR43" s="140"/>
      <c r="DS43" s="140"/>
      <c r="DT43" s="140"/>
      <c r="DU43" s="140"/>
      <c r="DV43" s="140"/>
      <c r="DW43" s="140"/>
      <c r="DX43" s="140"/>
      <c r="DY43" s="140"/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  <c r="FF43" s="140"/>
      <c r="FG43" s="140"/>
      <c r="FH43" s="140"/>
      <c r="FI43" s="140"/>
      <c r="FJ43" s="140"/>
      <c r="FK43" s="140"/>
      <c r="FL43" s="140"/>
      <c r="FM43" s="140"/>
      <c r="FN43" s="140"/>
      <c r="FO43" s="140"/>
      <c r="FP43" s="140"/>
      <c r="FQ43" s="140"/>
      <c r="FR43" s="140"/>
      <c r="FS43" s="140"/>
      <c r="FT43" s="140"/>
      <c r="FU43" s="140"/>
      <c r="FV43" s="140"/>
      <c r="FW43" s="140"/>
      <c r="FX43" s="140"/>
      <c r="FY43" s="140"/>
      <c r="FZ43" s="140"/>
      <c r="GA43" s="140"/>
      <c r="GB43" s="140"/>
      <c r="GC43" s="140"/>
      <c r="GD43" s="140"/>
      <c r="GE43" s="140"/>
      <c r="GF43" s="140"/>
      <c r="GG43" s="140"/>
      <c r="GH43" s="140"/>
      <c r="GI43" s="140"/>
      <c r="GJ43" s="140"/>
      <c r="GK43" s="140"/>
      <c r="GL43" s="140"/>
      <c r="GM43" s="140"/>
      <c r="GN43" s="140"/>
      <c r="GO43" s="140"/>
      <c r="GP43" s="140"/>
      <c r="GQ43" s="140"/>
      <c r="GR43" s="140"/>
      <c r="GS43" s="140"/>
      <c r="GT43" s="140"/>
      <c r="GU43" s="140"/>
      <c r="GV43" s="140"/>
      <c r="GW43" s="140"/>
      <c r="GX43" s="140"/>
      <c r="GY43" s="140"/>
      <c r="GZ43" s="140"/>
      <c r="HA43" s="140"/>
      <c r="HB43" s="140"/>
      <c r="HC43" s="140"/>
      <c r="HD43" s="140"/>
      <c r="HE43" s="140"/>
      <c r="HF43" s="140"/>
      <c r="HG43" s="140"/>
      <c r="HH43" s="140"/>
      <c r="HI43" s="140"/>
      <c r="HJ43" s="140"/>
      <c r="HK43" s="140"/>
      <c r="HL43" s="140"/>
      <c r="HM43" s="140"/>
      <c r="HN43" s="140"/>
      <c r="HO43" s="140"/>
      <c r="HP43" s="140"/>
      <c r="HQ43" s="140"/>
      <c r="HR43" s="140"/>
      <c r="HS43" s="140"/>
      <c r="HT43" s="140"/>
      <c r="HU43" s="140"/>
      <c r="HV43" s="140"/>
      <c r="HW43" s="140"/>
      <c r="HX43" s="140"/>
      <c r="HY43" s="140"/>
      <c r="HZ43" s="140"/>
      <c r="IA43" s="140"/>
      <c r="IB43" s="140"/>
      <c r="IC43" s="140"/>
      <c r="ID43" s="140"/>
      <c r="IE43" s="140"/>
      <c r="IF43" s="140"/>
      <c r="IG43" s="140"/>
      <c r="IH43" s="140"/>
      <c r="II43" s="140"/>
      <c r="IJ43" s="140"/>
      <c r="IK43" s="140"/>
      <c r="IL43" s="140"/>
      <c r="IM43" s="140"/>
      <c r="IN43" s="140"/>
      <c r="IO43" s="140"/>
      <c r="IP43" s="140"/>
      <c r="IQ43" s="140"/>
      <c r="IR43" s="140"/>
      <c r="IS43" s="140"/>
      <c r="IT43" s="140"/>
      <c r="IU43" s="140"/>
      <c r="IV43" s="140"/>
    </row>
    <row r="44" spans="1:256">
      <c r="A44" s="140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3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  <c r="DJ44" s="140"/>
      <c r="DK44" s="140"/>
      <c r="DL44" s="140"/>
      <c r="DM44" s="140"/>
      <c r="DN44" s="140"/>
      <c r="DO44" s="140"/>
      <c r="DP44" s="140"/>
      <c r="DQ44" s="140"/>
      <c r="DR44" s="140"/>
      <c r="DS44" s="140"/>
      <c r="DT44" s="140"/>
      <c r="DU44" s="140"/>
      <c r="DV44" s="140"/>
      <c r="DW44" s="140"/>
      <c r="DX44" s="140"/>
      <c r="DY44" s="140"/>
      <c r="DZ44" s="140"/>
      <c r="EA44" s="140"/>
      <c r="EB44" s="140"/>
      <c r="EC44" s="140"/>
      <c r="ED44" s="140"/>
      <c r="EE44" s="140"/>
      <c r="EF44" s="140"/>
      <c r="EG44" s="140"/>
      <c r="EH44" s="140"/>
      <c r="EI44" s="140"/>
      <c r="EJ44" s="140"/>
      <c r="EK44" s="140"/>
      <c r="EL44" s="140"/>
      <c r="EM44" s="140"/>
      <c r="EN44" s="140"/>
      <c r="EO44" s="140"/>
      <c r="EP44" s="140"/>
      <c r="EQ44" s="140"/>
      <c r="ER44" s="140"/>
      <c r="ES44" s="140"/>
      <c r="ET44" s="140"/>
      <c r="EU44" s="140"/>
      <c r="EV44" s="140"/>
      <c r="EW44" s="140"/>
      <c r="EX44" s="140"/>
      <c r="EY44" s="140"/>
      <c r="EZ44" s="140"/>
      <c r="FA44" s="140"/>
      <c r="FB44" s="140"/>
      <c r="FC44" s="140"/>
      <c r="FD44" s="140"/>
      <c r="FE44" s="140"/>
      <c r="FF44" s="140"/>
      <c r="FG44" s="140"/>
      <c r="FH44" s="140"/>
      <c r="FI44" s="140"/>
      <c r="FJ44" s="140"/>
      <c r="FK44" s="140"/>
      <c r="FL44" s="140"/>
      <c r="FM44" s="140"/>
      <c r="FN44" s="140"/>
      <c r="FO44" s="140"/>
      <c r="FP44" s="140"/>
      <c r="FQ44" s="140"/>
      <c r="FR44" s="140"/>
      <c r="FS44" s="140"/>
      <c r="FT44" s="140"/>
      <c r="FU44" s="140"/>
      <c r="FV44" s="140"/>
      <c r="FW44" s="140"/>
      <c r="FX44" s="140"/>
      <c r="FY44" s="140"/>
      <c r="FZ44" s="140"/>
      <c r="GA44" s="140"/>
      <c r="GB44" s="140"/>
      <c r="GC44" s="140"/>
      <c r="GD44" s="140"/>
      <c r="GE44" s="140"/>
      <c r="GF44" s="140"/>
      <c r="GG44" s="140"/>
      <c r="GH44" s="140"/>
      <c r="GI44" s="140"/>
      <c r="GJ44" s="140"/>
      <c r="GK44" s="140"/>
      <c r="GL44" s="140"/>
      <c r="GM44" s="140"/>
      <c r="GN44" s="140"/>
      <c r="GO44" s="140"/>
      <c r="GP44" s="140"/>
      <c r="GQ44" s="140"/>
      <c r="GR44" s="140"/>
      <c r="GS44" s="140"/>
      <c r="GT44" s="140"/>
      <c r="GU44" s="140"/>
      <c r="GV44" s="140"/>
      <c r="GW44" s="140"/>
      <c r="GX44" s="140"/>
      <c r="GY44" s="140"/>
      <c r="GZ44" s="140"/>
      <c r="HA44" s="140"/>
      <c r="HB44" s="140"/>
      <c r="HC44" s="140"/>
      <c r="HD44" s="140"/>
      <c r="HE44" s="140"/>
      <c r="HF44" s="140"/>
      <c r="HG44" s="140"/>
      <c r="HH44" s="140"/>
      <c r="HI44" s="140"/>
      <c r="HJ44" s="140"/>
      <c r="HK44" s="140"/>
      <c r="HL44" s="140"/>
      <c r="HM44" s="140"/>
      <c r="HN44" s="140"/>
      <c r="HO44" s="140"/>
      <c r="HP44" s="140"/>
      <c r="HQ44" s="140"/>
      <c r="HR44" s="140"/>
      <c r="HS44" s="140"/>
      <c r="HT44" s="140"/>
      <c r="HU44" s="140"/>
      <c r="HV44" s="140"/>
      <c r="HW44" s="140"/>
      <c r="HX44" s="140"/>
      <c r="HY44" s="140"/>
      <c r="HZ44" s="140"/>
      <c r="IA44" s="140"/>
      <c r="IB44" s="140"/>
      <c r="IC44" s="140"/>
      <c r="ID44" s="140"/>
      <c r="IE44" s="140"/>
      <c r="IF44" s="140"/>
      <c r="IG44" s="140"/>
      <c r="IH44" s="140"/>
      <c r="II44" s="140"/>
      <c r="IJ44" s="140"/>
      <c r="IK44" s="140"/>
      <c r="IL44" s="140"/>
      <c r="IM44" s="140"/>
      <c r="IN44" s="140"/>
      <c r="IO44" s="140"/>
      <c r="IP44" s="140"/>
      <c r="IQ44" s="140"/>
      <c r="IR44" s="140"/>
      <c r="IS44" s="140"/>
      <c r="IT44" s="140"/>
      <c r="IU44" s="140"/>
      <c r="IV44" s="140"/>
    </row>
    <row r="45" spans="1:256">
      <c r="A45" s="140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3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0"/>
      <c r="EC45" s="140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0"/>
      <c r="FF45" s="140"/>
      <c r="FG45" s="140"/>
      <c r="FH45" s="140"/>
      <c r="FI45" s="140"/>
      <c r="FJ45" s="140"/>
      <c r="FK45" s="140"/>
      <c r="FL45" s="140"/>
      <c r="FM45" s="140"/>
      <c r="FN45" s="140"/>
      <c r="FO45" s="140"/>
      <c r="FP45" s="140"/>
      <c r="FQ45" s="140"/>
      <c r="FR45" s="140"/>
      <c r="FS45" s="140"/>
      <c r="FT45" s="140"/>
      <c r="FU45" s="140"/>
      <c r="FV45" s="140"/>
      <c r="FW45" s="140"/>
      <c r="FX45" s="140"/>
      <c r="FY45" s="140"/>
      <c r="FZ45" s="140"/>
      <c r="GA45" s="140"/>
      <c r="GB45" s="140"/>
      <c r="GC45" s="140"/>
      <c r="GD45" s="140"/>
      <c r="GE45" s="140"/>
      <c r="GF45" s="140"/>
      <c r="GG45" s="140"/>
      <c r="GH45" s="140"/>
      <c r="GI45" s="140"/>
      <c r="GJ45" s="140"/>
      <c r="GK45" s="140"/>
      <c r="GL45" s="140"/>
      <c r="GM45" s="140"/>
      <c r="GN45" s="140"/>
      <c r="GO45" s="140"/>
      <c r="GP45" s="140"/>
      <c r="GQ45" s="140"/>
      <c r="GR45" s="140"/>
      <c r="GS45" s="140"/>
      <c r="GT45" s="140"/>
      <c r="GU45" s="140"/>
      <c r="GV45" s="140"/>
      <c r="GW45" s="140"/>
      <c r="GX45" s="140"/>
      <c r="GY45" s="140"/>
      <c r="GZ45" s="140"/>
      <c r="HA45" s="140"/>
      <c r="HB45" s="140"/>
      <c r="HC45" s="140"/>
      <c r="HD45" s="140"/>
      <c r="HE45" s="140"/>
      <c r="HF45" s="140"/>
      <c r="HG45" s="140"/>
      <c r="HH45" s="140"/>
      <c r="HI45" s="140"/>
      <c r="HJ45" s="140"/>
      <c r="HK45" s="140"/>
      <c r="HL45" s="140"/>
      <c r="HM45" s="140"/>
      <c r="HN45" s="140"/>
      <c r="HO45" s="140"/>
      <c r="HP45" s="140"/>
      <c r="HQ45" s="140"/>
      <c r="HR45" s="140"/>
      <c r="HS45" s="140"/>
      <c r="HT45" s="140"/>
      <c r="HU45" s="140"/>
      <c r="HV45" s="140"/>
      <c r="HW45" s="140"/>
      <c r="HX45" s="140"/>
      <c r="HY45" s="140"/>
      <c r="HZ45" s="140"/>
      <c r="IA45" s="140"/>
      <c r="IB45" s="140"/>
      <c r="IC45" s="140"/>
      <c r="ID45" s="140"/>
      <c r="IE45" s="140"/>
      <c r="IF45" s="140"/>
      <c r="IG45" s="140"/>
      <c r="IH45" s="140"/>
      <c r="II45" s="140"/>
      <c r="IJ45" s="140"/>
      <c r="IK45" s="140"/>
      <c r="IL45" s="140"/>
      <c r="IM45" s="140"/>
      <c r="IN45" s="140"/>
      <c r="IO45" s="140"/>
      <c r="IP45" s="140"/>
      <c r="IQ45" s="140"/>
      <c r="IR45" s="140"/>
      <c r="IS45" s="140"/>
      <c r="IT45" s="140"/>
      <c r="IU45" s="140"/>
      <c r="IV45" s="140"/>
    </row>
    <row r="46" spans="1:256">
      <c r="A46" s="140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3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0"/>
      <c r="DI46" s="140"/>
      <c r="DJ46" s="140"/>
      <c r="DK46" s="140"/>
      <c r="DL46" s="140"/>
      <c r="DM46" s="140"/>
      <c r="DN46" s="140"/>
      <c r="DO46" s="140"/>
      <c r="DP46" s="140"/>
      <c r="DQ46" s="140"/>
      <c r="DR46" s="140"/>
      <c r="DS46" s="140"/>
      <c r="DT46" s="140"/>
      <c r="DU46" s="140"/>
      <c r="DV46" s="140"/>
      <c r="DW46" s="140"/>
      <c r="DX46" s="140"/>
      <c r="DY46" s="140"/>
      <c r="DZ46" s="140"/>
      <c r="EA46" s="140"/>
      <c r="EB46" s="140"/>
      <c r="EC46" s="140"/>
      <c r="ED46" s="140"/>
      <c r="EE46" s="140"/>
      <c r="EF46" s="140"/>
      <c r="EG46" s="140"/>
      <c r="EH46" s="140"/>
      <c r="EI46" s="140"/>
      <c r="EJ46" s="140"/>
      <c r="EK46" s="140"/>
      <c r="EL46" s="140"/>
      <c r="EM46" s="140"/>
      <c r="EN46" s="140"/>
      <c r="EO46" s="140"/>
      <c r="EP46" s="140"/>
      <c r="EQ46" s="140"/>
      <c r="ER46" s="140"/>
      <c r="ES46" s="140"/>
      <c r="ET46" s="140"/>
      <c r="EU46" s="140"/>
      <c r="EV46" s="140"/>
      <c r="EW46" s="140"/>
      <c r="EX46" s="140"/>
      <c r="EY46" s="140"/>
      <c r="EZ46" s="140"/>
      <c r="FA46" s="140"/>
      <c r="FB46" s="140"/>
      <c r="FC46" s="140"/>
      <c r="FD46" s="140"/>
      <c r="FE46" s="140"/>
      <c r="FF46" s="140"/>
      <c r="FG46" s="140"/>
      <c r="FH46" s="140"/>
      <c r="FI46" s="140"/>
      <c r="FJ46" s="140"/>
      <c r="FK46" s="140"/>
      <c r="FL46" s="140"/>
      <c r="FM46" s="140"/>
      <c r="FN46" s="140"/>
      <c r="FO46" s="140"/>
      <c r="FP46" s="140"/>
      <c r="FQ46" s="140"/>
      <c r="FR46" s="140"/>
      <c r="FS46" s="140"/>
      <c r="FT46" s="140"/>
      <c r="FU46" s="140"/>
      <c r="FV46" s="140"/>
      <c r="FW46" s="140"/>
      <c r="FX46" s="140"/>
      <c r="FY46" s="140"/>
      <c r="FZ46" s="140"/>
      <c r="GA46" s="140"/>
      <c r="GB46" s="140"/>
      <c r="GC46" s="140"/>
      <c r="GD46" s="140"/>
      <c r="GE46" s="140"/>
      <c r="GF46" s="140"/>
      <c r="GG46" s="140"/>
      <c r="GH46" s="140"/>
      <c r="GI46" s="140"/>
      <c r="GJ46" s="140"/>
      <c r="GK46" s="140"/>
      <c r="GL46" s="140"/>
      <c r="GM46" s="140"/>
      <c r="GN46" s="140"/>
      <c r="GO46" s="140"/>
      <c r="GP46" s="140"/>
      <c r="GQ46" s="140"/>
      <c r="GR46" s="140"/>
      <c r="GS46" s="140"/>
      <c r="GT46" s="140"/>
      <c r="GU46" s="140"/>
      <c r="GV46" s="140"/>
      <c r="GW46" s="140"/>
      <c r="GX46" s="140"/>
      <c r="GY46" s="140"/>
      <c r="GZ46" s="140"/>
      <c r="HA46" s="140"/>
      <c r="HB46" s="140"/>
      <c r="HC46" s="140"/>
      <c r="HD46" s="140"/>
      <c r="HE46" s="140"/>
      <c r="HF46" s="140"/>
      <c r="HG46" s="140"/>
      <c r="HH46" s="140"/>
      <c r="HI46" s="140"/>
      <c r="HJ46" s="140"/>
      <c r="HK46" s="140"/>
      <c r="HL46" s="140"/>
      <c r="HM46" s="140"/>
      <c r="HN46" s="140"/>
      <c r="HO46" s="140"/>
      <c r="HP46" s="140"/>
      <c r="HQ46" s="140"/>
      <c r="HR46" s="140"/>
      <c r="HS46" s="140"/>
      <c r="HT46" s="140"/>
      <c r="HU46" s="140"/>
      <c r="HV46" s="140"/>
      <c r="HW46" s="140"/>
      <c r="HX46" s="140"/>
      <c r="HY46" s="140"/>
      <c r="HZ46" s="140"/>
      <c r="IA46" s="140"/>
      <c r="IB46" s="140"/>
      <c r="IC46" s="140"/>
      <c r="ID46" s="140"/>
      <c r="IE46" s="140"/>
      <c r="IF46" s="140"/>
      <c r="IG46" s="140"/>
      <c r="IH46" s="140"/>
      <c r="II46" s="140"/>
      <c r="IJ46" s="140"/>
      <c r="IK46" s="140"/>
      <c r="IL46" s="140"/>
      <c r="IM46" s="140"/>
      <c r="IN46" s="140"/>
      <c r="IO46" s="140"/>
      <c r="IP46" s="140"/>
      <c r="IQ46" s="140"/>
      <c r="IR46" s="140"/>
      <c r="IS46" s="140"/>
      <c r="IT46" s="140"/>
      <c r="IU46" s="140"/>
      <c r="IV46" s="140"/>
    </row>
    <row r="47" spans="1:256">
      <c r="A47" s="140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3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  <c r="DJ47" s="140"/>
      <c r="DK47" s="140"/>
      <c r="DL47" s="140"/>
      <c r="DM47" s="140"/>
      <c r="DN47" s="140"/>
      <c r="DO47" s="140"/>
      <c r="DP47" s="140"/>
      <c r="DQ47" s="140"/>
      <c r="DR47" s="140"/>
      <c r="DS47" s="140"/>
      <c r="DT47" s="140"/>
      <c r="DU47" s="140"/>
      <c r="DV47" s="140"/>
      <c r="DW47" s="140"/>
      <c r="DX47" s="140"/>
      <c r="DY47" s="140"/>
      <c r="DZ47" s="140"/>
      <c r="EA47" s="140"/>
      <c r="EB47" s="140"/>
      <c r="EC47" s="140"/>
      <c r="ED47" s="140"/>
      <c r="EE47" s="140"/>
      <c r="EF47" s="140"/>
      <c r="EG47" s="140"/>
      <c r="EH47" s="140"/>
      <c r="EI47" s="140"/>
      <c r="EJ47" s="140"/>
      <c r="EK47" s="140"/>
      <c r="EL47" s="140"/>
      <c r="EM47" s="140"/>
      <c r="EN47" s="140"/>
      <c r="EO47" s="140"/>
      <c r="EP47" s="140"/>
      <c r="EQ47" s="140"/>
      <c r="ER47" s="140"/>
      <c r="ES47" s="140"/>
      <c r="ET47" s="140"/>
      <c r="EU47" s="140"/>
      <c r="EV47" s="140"/>
      <c r="EW47" s="140"/>
      <c r="EX47" s="140"/>
      <c r="EY47" s="140"/>
      <c r="EZ47" s="140"/>
      <c r="FA47" s="140"/>
      <c r="FB47" s="140"/>
      <c r="FC47" s="140"/>
      <c r="FD47" s="140"/>
      <c r="FE47" s="140"/>
      <c r="FF47" s="140"/>
      <c r="FG47" s="140"/>
      <c r="FH47" s="140"/>
      <c r="FI47" s="140"/>
      <c r="FJ47" s="140"/>
      <c r="FK47" s="140"/>
      <c r="FL47" s="140"/>
      <c r="FM47" s="140"/>
      <c r="FN47" s="140"/>
      <c r="FO47" s="140"/>
      <c r="FP47" s="140"/>
      <c r="FQ47" s="140"/>
      <c r="FR47" s="140"/>
      <c r="FS47" s="140"/>
      <c r="FT47" s="140"/>
      <c r="FU47" s="140"/>
      <c r="FV47" s="140"/>
      <c r="FW47" s="140"/>
      <c r="FX47" s="140"/>
      <c r="FY47" s="140"/>
      <c r="FZ47" s="140"/>
      <c r="GA47" s="140"/>
      <c r="GB47" s="140"/>
      <c r="GC47" s="140"/>
      <c r="GD47" s="140"/>
      <c r="GE47" s="140"/>
      <c r="GF47" s="140"/>
      <c r="GG47" s="140"/>
      <c r="GH47" s="140"/>
      <c r="GI47" s="140"/>
      <c r="GJ47" s="140"/>
      <c r="GK47" s="140"/>
      <c r="GL47" s="140"/>
      <c r="GM47" s="140"/>
      <c r="GN47" s="140"/>
      <c r="GO47" s="140"/>
      <c r="GP47" s="140"/>
      <c r="GQ47" s="140"/>
      <c r="GR47" s="140"/>
      <c r="GS47" s="140"/>
      <c r="GT47" s="140"/>
      <c r="GU47" s="140"/>
      <c r="GV47" s="140"/>
      <c r="GW47" s="140"/>
      <c r="GX47" s="140"/>
      <c r="GY47" s="140"/>
      <c r="GZ47" s="140"/>
      <c r="HA47" s="140"/>
      <c r="HB47" s="140"/>
      <c r="HC47" s="140"/>
      <c r="HD47" s="140"/>
      <c r="HE47" s="140"/>
      <c r="HF47" s="140"/>
      <c r="HG47" s="140"/>
      <c r="HH47" s="140"/>
      <c r="HI47" s="140"/>
      <c r="HJ47" s="140"/>
      <c r="HK47" s="140"/>
      <c r="HL47" s="140"/>
      <c r="HM47" s="140"/>
      <c r="HN47" s="140"/>
      <c r="HO47" s="140"/>
      <c r="HP47" s="140"/>
      <c r="HQ47" s="140"/>
      <c r="HR47" s="140"/>
      <c r="HS47" s="140"/>
      <c r="HT47" s="140"/>
      <c r="HU47" s="140"/>
      <c r="HV47" s="140"/>
      <c r="HW47" s="140"/>
      <c r="HX47" s="140"/>
      <c r="HY47" s="140"/>
      <c r="HZ47" s="140"/>
      <c r="IA47" s="140"/>
      <c r="IB47" s="140"/>
      <c r="IC47" s="140"/>
      <c r="ID47" s="140"/>
      <c r="IE47" s="140"/>
      <c r="IF47" s="140"/>
      <c r="IG47" s="140"/>
      <c r="IH47" s="140"/>
      <c r="II47" s="140"/>
      <c r="IJ47" s="140"/>
      <c r="IK47" s="140"/>
      <c r="IL47" s="140"/>
      <c r="IM47" s="140"/>
      <c r="IN47" s="140"/>
      <c r="IO47" s="140"/>
      <c r="IP47" s="140"/>
      <c r="IQ47" s="140"/>
      <c r="IR47" s="140"/>
      <c r="IS47" s="140"/>
      <c r="IT47" s="140"/>
      <c r="IU47" s="140"/>
      <c r="IV47" s="140"/>
    </row>
    <row r="48" spans="1:256">
      <c r="A48" s="140"/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3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0"/>
      <c r="DA48" s="140"/>
      <c r="DB48" s="140"/>
      <c r="DC48" s="140"/>
      <c r="DD48" s="140"/>
      <c r="DE48" s="140"/>
      <c r="DF48" s="140"/>
      <c r="DG48" s="140"/>
      <c r="DH48" s="140"/>
      <c r="DI48" s="140"/>
      <c r="DJ48" s="140"/>
      <c r="DK48" s="140"/>
      <c r="DL48" s="140"/>
      <c r="DM48" s="140"/>
      <c r="DN48" s="140"/>
      <c r="DO48" s="140"/>
      <c r="DP48" s="140"/>
      <c r="DQ48" s="140"/>
      <c r="DR48" s="140"/>
      <c r="DS48" s="140"/>
      <c r="DT48" s="140"/>
      <c r="DU48" s="140"/>
      <c r="DV48" s="140"/>
      <c r="DW48" s="140"/>
      <c r="DX48" s="140"/>
      <c r="DY48" s="140"/>
      <c r="DZ48" s="140"/>
      <c r="EA48" s="140"/>
      <c r="EB48" s="140"/>
      <c r="EC48" s="140"/>
      <c r="ED48" s="140"/>
      <c r="EE48" s="140"/>
      <c r="EF48" s="140"/>
      <c r="EG48" s="140"/>
      <c r="EH48" s="140"/>
      <c r="EI48" s="140"/>
      <c r="EJ48" s="140"/>
      <c r="EK48" s="140"/>
      <c r="EL48" s="140"/>
      <c r="EM48" s="140"/>
      <c r="EN48" s="140"/>
      <c r="EO48" s="140"/>
      <c r="EP48" s="140"/>
      <c r="EQ48" s="140"/>
      <c r="ER48" s="140"/>
      <c r="ES48" s="140"/>
      <c r="ET48" s="140"/>
      <c r="EU48" s="140"/>
      <c r="EV48" s="140"/>
      <c r="EW48" s="140"/>
      <c r="EX48" s="140"/>
      <c r="EY48" s="140"/>
      <c r="EZ48" s="140"/>
      <c r="FA48" s="140"/>
      <c r="FB48" s="140"/>
      <c r="FC48" s="140"/>
      <c r="FD48" s="140"/>
      <c r="FE48" s="140"/>
      <c r="FF48" s="140"/>
      <c r="FG48" s="140"/>
      <c r="FH48" s="140"/>
      <c r="FI48" s="140"/>
      <c r="FJ48" s="140"/>
      <c r="FK48" s="140"/>
      <c r="FL48" s="140"/>
      <c r="FM48" s="140"/>
      <c r="FN48" s="140"/>
      <c r="FO48" s="140"/>
      <c r="FP48" s="140"/>
      <c r="FQ48" s="140"/>
      <c r="FR48" s="140"/>
      <c r="FS48" s="140"/>
      <c r="FT48" s="140"/>
      <c r="FU48" s="140"/>
      <c r="FV48" s="140"/>
      <c r="FW48" s="140"/>
      <c r="FX48" s="140"/>
      <c r="FY48" s="140"/>
      <c r="FZ48" s="140"/>
      <c r="GA48" s="140"/>
      <c r="GB48" s="140"/>
      <c r="GC48" s="140"/>
      <c r="GD48" s="140"/>
      <c r="GE48" s="140"/>
      <c r="GF48" s="140"/>
      <c r="GG48" s="140"/>
      <c r="GH48" s="140"/>
      <c r="GI48" s="140"/>
      <c r="GJ48" s="140"/>
      <c r="GK48" s="140"/>
      <c r="GL48" s="140"/>
      <c r="GM48" s="140"/>
      <c r="GN48" s="140"/>
      <c r="GO48" s="140"/>
      <c r="GP48" s="140"/>
      <c r="GQ48" s="140"/>
      <c r="GR48" s="140"/>
      <c r="GS48" s="140"/>
      <c r="GT48" s="140"/>
      <c r="GU48" s="140"/>
      <c r="GV48" s="140"/>
      <c r="GW48" s="140"/>
      <c r="GX48" s="140"/>
      <c r="GY48" s="140"/>
      <c r="GZ48" s="140"/>
      <c r="HA48" s="140"/>
      <c r="HB48" s="140"/>
      <c r="HC48" s="140"/>
      <c r="HD48" s="140"/>
      <c r="HE48" s="140"/>
      <c r="HF48" s="140"/>
      <c r="HG48" s="140"/>
      <c r="HH48" s="140"/>
      <c r="HI48" s="140"/>
      <c r="HJ48" s="140"/>
      <c r="HK48" s="140"/>
      <c r="HL48" s="140"/>
      <c r="HM48" s="140"/>
      <c r="HN48" s="140"/>
      <c r="HO48" s="140"/>
      <c r="HP48" s="140"/>
      <c r="HQ48" s="140"/>
      <c r="HR48" s="140"/>
      <c r="HS48" s="140"/>
      <c r="HT48" s="140"/>
      <c r="HU48" s="140"/>
      <c r="HV48" s="140"/>
      <c r="HW48" s="140"/>
      <c r="HX48" s="140"/>
      <c r="HY48" s="140"/>
      <c r="HZ48" s="140"/>
      <c r="IA48" s="140"/>
      <c r="IB48" s="140"/>
      <c r="IC48" s="140"/>
      <c r="ID48" s="140"/>
      <c r="IE48" s="140"/>
      <c r="IF48" s="140"/>
      <c r="IG48" s="140"/>
      <c r="IH48" s="140"/>
      <c r="II48" s="140"/>
      <c r="IJ48" s="140"/>
      <c r="IK48" s="140"/>
      <c r="IL48" s="140"/>
      <c r="IM48" s="140"/>
      <c r="IN48" s="140"/>
      <c r="IO48" s="140"/>
      <c r="IP48" s="140"/>
      <c r="IQ48" s="140"/>
      <c r="IR48" s="140"/>
      <c r="IS48" s="140"/>
      <c r="IT48" s="140"/>
      <c r="IU48" s="140"/>
      <c r="IV48" s="140"/>
    </row>
    <row r="49" spans="1:256">
      <c r="A49" s="140"/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3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/>
      <c r="DB49" s="140"/>
      <c r="DC49" s="140"/>
      <c r="DD49" s="140"/>
      <c r="DE49" s="140"/>
      <c r="DF49" s="140"/>
      <c r="DG49" s="140"/>
      <c r="DH49" s="140"/>
      <c r="DI49" s="140"/>
      <c r="DJ49" s="140"/>
      <c r="DK49" s="140"/>
      <c r="DL49" s="140"/>
      <c r="DM49" s="140"/>
      <c r="DN49" s="140"/>
      <c r="DO49" s="140"/>
      <c r="DP49" s="140"/>
      <c r="DQ49" s="140"/>
      <c r="DR49" s="140"/>
      <c r="DS49" s="140"/>
      <c r="DT49" s="140"/>
      <c r="DU49" s="140"/>
      <c r="DV49" s="140"/>
      <c r="DW49" s="140"/>
      <c r="DX49" s="140"/>
      <c r="DY49" s="140"/>
      <c r="DZ49" s="140"/>
      <c r="EA49" s="140"/>
      <c r="EB49" s="140"/>
      <c r="EC49" s="140"/>
      <c r="ED49" s="140"/>
      <c r="EE49" s="140"/>
      <c r="EF49" s="140"/>
      <c r="EG49" s="140"/>
      <c r="EH49" s="140"/>
      <c r="EI49" s="140"/>
      <c r="EJ49" s="140"/>
      <c r="EK49" s="140"/>
      <c r="EL49" s="140"/>
      <c r="EM49" s="140"/>
      <c r="EN49" s="140"/>
      <c r="EO49" s="140"/>
      <c r="EP49" s="140"/>
      <c r="EQ49" s="140"/>
      <c r="ER49" s="140"/>
      <c r="ES49" s="140"/>
      <c r="ET49" s="140"/>
      <c r="EU49" s="140"/>
      <c r="EV49" s="140"/>
      <c r="EW49" s="140"/>
      <c r="EX49" s="140"/>
      <c r="EY49" s="140"/>
      <c r="EZ49" s="140"/>
      <c r="FA49" s="140"/>
      <c r="FB49" s="140"/>
      <c r="FC49" s="140"/>
      <c r="FD49" s="140"/>
      <c r="FE49" s="140"/>
      <c r="FF49" s="140"/>
      <c r="FG49" s="140"/>
      <c r="FH49" s="140"/>
      <c r="FI49" s="140"/>
      <c r="FJ49" s="140"/>
      <c r="FK49" s="140"/>
      <c r="FL49" s="140"/>
      <c r="FM49" s="140"/>
      <c r="FN49" s="140"/>
      <c r="FO49" s="140"/>
      <c r="FP49" s="140"/>
      <c r="FQ49" s="140"/>
      <c r="FR49" s="140"/>
      <c r="FS49" s="140"/>
      <c r="FT49" s="140"/>
      <c r="FU49" s="140"/>
      <c r="FV49" s="140"/>
      <c r="FW49" s="140"/>
      <c r="FX49" s="140"/>
      <c r="FY49" s="140"/>
      <c r="FZ49" s="140"/>
      <c r="GA49" s="140"/>
      <c r="GB49" s="140"/>
      <c r="GC49" s="140"/>
      <c r="GD49" s="140"/>
      <c r="GE49" s="140"/>
      <c r="GF49" s="140"/>
      <c r="GG49" s="140"/>
      <c r="GH49" s="140"/>
      <c r="GI49" s="140"/>
      <c r="GJ49" s="140"/>
      <c r="GK49" s="140"/>
      <c r="GL49" s="140"/>
      <c r="GM49" s="140"/>
      <c r="GN49" s="140"/>
      <c r="GO49" s="140"/>
      <c r="GP49" s="140"/>
      <c r="GQ49" s="140"/>
      <c r="GR49" s="140"/>
      <c r="GS49" s="140"/>
      <c r="GT49" s="140"/>
      <c r="GU49" s="140"/>
      <c r="GV49" s="140"/>
      <c r="GW49" s="140"/>
      <c r="GX49" s="140"/>
      <c r="GY49" s="140"/>
      <c r="GZ49" s="140"/>
      <c r="HA49" s="140"/>
      <c r="HB49" s="140"/>
      <c r="HC49" s="140"/>
      <c r="HD49" s="140"/>
      <c r="HE49" s="140"/>
      <c r="HF49" s="140"/>
      <c r="HG49" s="140"/>
      <c r="HH49" s="140"/>
      <c r="HI49" s="140"/>
      <c r="HJ49" s="140"/>
      <c r="HK49" s="140"/>
      <c r="HL49" s="140"/>
      <c r="HM49" s="140"/>
      <c r="HN49" s="140"/>
      <c r="HO49" s="140"/>
      <c r="HP49" s="140"/>
      <c r="HQ49" s="140"/>
      <c r="HR49" s="140"/>
      <c r="HS49" s="140"/>
      <c r="HT49" s="140"/>
      <c r="HU49" s="140"/>
      <c r="HV49" s="140"/>
      <c r="HW49" s="140"/>
      <c r="HX49" s="140"/>
      <c r="HY49" s="140"/>
      <c r="HZ49" s="140"/>
      <c r="IA49" s="140"/>
      <c r="IB49" s="140"/>
      <c r="IC49" s="140"/>
      <c r="ID49" s="140"/>
      <c r="IE49" s="140"/>
      <c r="IF49" s="140"/>
      <c r="IG49" s="140"/>
      <c r="IH49" s="140"/>
      <c r="II49" s="140"/>
      <c r="IJ49" s="140"/>
      <c r="IK49" s="140"/>
      <c r="IL49" s="140"/>
      <c r="IM49" s="140"/>
      <c r="IN49" s="140"/>
      <c r="IO49" s="140"/>
      <c r="IP49" s="140"/>
      <c r="IQ49" s="140"/>
      <c r="IR49" s="140"/>
      <c r="IS49" s="140"/>
      <c r="IT49" s="140"/>
      <c r="IU49" s="140"/>
      <c r="IV49" s="140"/>
    </row>
    <row r="50" spans="1:256">
      <c r="A50" s="140"/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3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0"/>
      <c r="DA50" s="140"/>
      <c r="DB50" s="140"/>
      <c r="DC50" s="140"/>
      <c r="DD50" s="140"/>
      <c r="DE50" s="140"/>
      <c r="DF50" s="140"/>
      <c r="DG50" s="140"/>
      <c r="DH50" s="140"/>
      <c r="DI50" s="140"/>
      <c r="DJ50" s="140"/>
      <c r="DK50" s="140"/>
      <c r="DL50" s="140"/>
      <c r="DM50" s="140"/>
      <c r="DN50" s="140"/>
      <c r="DO50" s="140"/>
      <c r="DP50" s="140"/>
      <c r="DQ50" s="140"/>
      <c r="DR50" s="140"/>
      <c r="DS50" s="140"/>
      <c r="DT50" s="140"/>
      <c r="DU50" s="140"/>
      <c r="DV50" s="140"/>
      <c r="DW50" s="140"/>
      <c r="DX50" s="140"/>
      <c r="DY50" s="140"/>
      <c r="DZ50" s="140"/>
      <c r="EA50" s="140"/>
      <c r="EB50" s="140"/>
      <c r="EC50" s="140"/>
      <c r="ED50" s="140"/>
      <c r="EE50" s="140"/>
      <c r="EF50" s="140"/>
      <c r="EG50" s="140"/>
      <c r="EH50" s="140"/>
      <c r="EI50" s="140"/>
      <c r="EJ50" s="140"/>
      <c r="EK50" s="140"/>
      <c r="EL50" s="140"/>
      <c r="EM50" s="140"/>
      <c r="EN50" s="140"/>
      <c r="EO50" s="140"/>
      <c r="EP50" s="140"/>
      <c r="EQ50" s="140"/>
      <c r="ER50" s="140"/>
      <c r="ES50" s="140"/>
      <c r="ET50" s="140"/>
      <c r="EU50" s="140"/>
      <c r="EV50" s="140"/>
      <c r="EW50" s="140"/>
      <c r="EX50" s="140"/>
      <c r="EY50" s="140"/>
      <c r="EZ50" s="140"/>
      <c r="FA50" s="140"/>
      <c r="FB50" s="140"/>
      <c r="FC50" s="140"/>
      <c r="FD50" s="140"/>
      <c r="FE50" s="140"/>
      <c r="FF50" s="140"/>
      <c r="FG50" s="140"/>
      <c r="FH50" s="140"/>
      <c r="FI50" s="140"/>
      <c r="FJ50" s="140"/>
      <c r="FK50" s="140"/>
      <c r="FL50" s="140"/>
      <c r="FM50" s="140"/>
      <c r="FN50" s="140"/>
      <c r="FO50" s="140"/>
      <c r="FP50" s="140"/>
      <c r="FQ50" s="140"/>
      <c r="FR50" s="140"/>
      <c r="FS50" s="140"/>
      <c r="FT50" s="140"/>
      <c r="FU50" s="140"/>
      <c r="FV50" s="140"/>
      <c r="FW50" s="140"/>
      <c r="FX50" s="140"/>
      <c r="FY50" s="140"/>
      <c r="FZ50" s="140"/>
      <c r="GA50" s="140"/>
      <c r="GB50" s="140"/>
      <c r="GC50" s="140"/>
      <c r="GD50" s="140"/>
      <c r="GE50" s="140"/>
      <c r="GF50" s="140"/>
      <c r="GG50" s="140"/>
      <c r="GH50" s="140"/>
      <c r="GI50" s="140"/>
      <c r="GJ50" s="140"/>
      <c r="GK50" s="140"/>
      <c r="GL50" s="140"/>
      <c r="GM50" s="140"/>
      <c r="GN50" s="140"/>
      <c r="GO50" s="140"/>
      <c r="GP50" s="140"/>
      <c r="GQ50" s="140"/>
      <c r="GR50" s="140"/>
      <c r="GS50" s="140"/>
      <c r="GT50" s="140"/>
      <c r="GU50" s="140"/>
      <c r="GV50" s="140"/>
      <c r="GW50" s="140"/>
      <c r="GX50" s="140"/>
      <c r="GY50" s="140"/>
      <c r="GZ50" s="140"/>
      <c r="HA50" s="140"/>
      <c r="HB50" s="140"/>
      <c r="HC50" s="140"/>
      <c r="HD50" s="140"/>
      <c r="HE50" s="140"/>
      <c r="HF50" s="140"/>
      <c r="HG50" s="140"/>
      <c r="HH50" s="140"/>
      <c r="HI50" s="140"/>
      <c r="HJ50" s="140"/>
      <c r="HK50" s="140"/>
      <c r="HL50" s="140"/>
      <c r="HM50" s="140"/>
      <c r="HN50" s="140"/>
      <c r="HO50" s="140"/>
      <c r="HP50" s="140"/>
      <c r="HQ50" s="140"/>
      <c r="HR50" s="140"/>
      <c r="HS50" s="140"/>
      <c r="HT50" s="140"/>
      <c r="HU50" s="140"/>
      <c r="HV50" s="140"/>
      <c r="HW50" s="140"/>
      <c r="HX50" s="140"/>
      <c r="HY50" s="140"/>
      <c r="HZ50" s="140"/>
      <c r="IA50" s="140"/>
      <c r="IB50" s="140"/>
      <c r="IC50" s="140"/>
      <c r="ID50" s="140"/>
      <c r="IE50" s="140"/>
      <c r="IF50" s="140"/>
      <c r="IG50" s="140"/>
      <c r="IH50" s="140"/>
      <c r="II50" s="140"/>
      <c r="IJ50" s="140"/>
      <c r="IK50" s="140"/>
      <c r="IL50" s="140"/>
      <c r="IM50" s="140"/>
      <c r="IN50" s="140"/>
      <c r="IO50" s="140"/>
      <c r="IP50" s="140"/>
      <c r="IQ50" s="140"/>
      <c r="IR50" s="140"/>
      <c r="IS50" s="140"/>
      <c r="IT50" s="140"/>
      <c r="IU50" s="140"/>
      <c r="IV50" s="140"/>
    </row>
    <row r="51" spans="1:256" ht="14.4" thickBot="1">
      <c r="A51" s="140"/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43"/>
      <c r="Q51" s="153"/>
      <c r="R51" s="153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  <c r="DJ51" s="140"/>
      <c r="DK51" s="140"/>
      <c r="DL51" s="140"/>
      <c r="DM51" s="140"/>
      <c r="DN51" s="140"/>
      <c r="DO51" s="140"/>
      <c r="DP51" s="140"/>
      <c r="DQ51" s="140"/>
      <c r="DR51" s="140"/>
      <c r="DS51" s="140"/>
      <c r="DT51" s="140"/>
      <c r="DU51" s="140"/>
      <c r="DV51" s="140"/>
      <c r="DW51" s="140"/>
      <c r="DX51" s="140"/>
      <c r="DY51" s="140"/>
      <c r="DZ51" s="140"/>
      <c r="EA51" s="140"/>
      <c r="EB51" s="140"/>
      <c r="EC51" s="140"/>
      <c r="ED51" s="140"/>
      <c r="EE51" s="140"/>
      <c r="EF51" s="140"/>
      <c r="EG51" s="140"/>
      <c r="EH51" s="140"/>
      <c r="EI51" s="140"/>
      <c r="EJ51" s="140"/>
      <c r="EK51" s="140"/>
      <c r="EL51" s="140"/>
      <c r="EM51" s="140"/>
      <c r="EN51" s="140"/>
      <c r="EO51" s="140"/>
      <c r="EP51" s="140"/>
      <c r="EQ51" s="140"/>
      <c r="ER51" s="140"/>
      <c r="ES51" s="140"/>
      <c r="ET51" s="140"/>
      <c r="EU51" s="140"/>
      <c r="EV51" s="140"/>
      <c r="EW51" s="140"/>
      <c r="EX51" s="140"/>
      <c r="EY51" s="140"/>
      <c r="EZ51" s="140"/>
      <c r="FA51" s="140"/>
      <c r="FB51" s="140"/>
      <c r="FC51" s="140"/>
      <c r="FD51" s="140"/>
      <c r="FE51" s="140"/>
      <c r="FF51" s="140"/>
      <c r="FG51" s="140"/>
      <c r="FH51" s="140"/>
      <c r="FI51" s="140"/>
      <c r="FJ51" s="140"/>
      <c r="FK51" s="140"/>
      <c r="FL51" s="140"/>
      <c r="FM51" s="140"/>
      <c r="FN51" s="140"/>
      <c r="FO51" s="140"/>
      <c r="FP51" s="140"/>
      <c r="FQ51" s="140"/>
      <c r="FR51" s="140"/>
      <c r="FS51" s="140"/>
      <c r="FT51" s="140"/>
      <c r="FU51" s="140"/>
      <c r="FV51" s="140"/>
      <c r="FW51" s="140"/>
      <c r="FX51" s="140"/>
      <c r="FY51" s="140"/>
      <c r="FZ51" s="140"/>
      <c r="GA51" s="140"/>
      <c r="GB51" s="140"/>
      <c r="GC51" s="140"/>
      <c r="GD51" s="140"/>
      <c r="GE51" s="140"/>
      <c r="GF51" s="140"/>
      <c r="GG51" s="140"/>
      <c r="GH51" s="140"/>
      <c r="GI51" s="140"/>
      <c r="GJ51" s="140"/>
      <c r="GK51" s="140"/>
      <c r="GL51" s="140"/>
      <c r="GM51" s="140"/>
      <c r="GN51" s="140"/>
      <c r="GO51" s="140"/>
      <c r="GP51" s="140"/>
      <c r="GQ51" s="140"/>
      <c r="GR51" s="140"/>
      <c r="GS51" s="140"/>
      <c r="GT51" s="140"/>
      <c r="GU51" s="140"/>
      <c r="GV51" s="140"/>
      <c r="GW51" s="140"/>
      <c r="GX51" s="140"/>
      <c r="GY51" s="140"/>
      <c r="GZ51" s="140"/>
      <c r="HA51" s="140"/>
      <c r="HB51" s="140"/>
      <c r="HC51" s="140"/>
      <c r="HD51" s="140"/>
      <c r="HE51" s="140"/>
      <c r="HF51" s="140"/>
      <c r="HG51" s="140"/>
      <c r="HH51" s="140"/>
      <c r="HI51" s="140"/>
      <c r="HJ51" s="140"/>
      <c r="HK51" s="140"/>
      <c r="HL51" s="140"/>
      <c r="HM51" s="140"/>
      <c r="HN51" s="140"/>
      <c r="HO51" s="140"/>
      <c r="HP51" s="140"/>
      <c r="HQ51" s="140"/>
      <c r="HR51" s="140"/>
      <c r="HS51" s="140"/>
      <c r="HT51" s="140"/>
      <c r="HU51" s="140"/>
      <c r="HV51" s="140"/>
      <c r="HW51" s="140"/>
      <c r="HX51" s="140"/>
      <c r="HY51" s="140"/>
      <c r="HZ51" s="140"/>
      <c r="IA51" s="140"/>
      <c r="IB51" s="140"/>
      <c r="IC51" s="140"/>
      <c r="ID51" s="140"/>
      <c r="IE51" s="140"/>
      <c r="IF51" s="140"/>
      <c r="IG51" s="140"/>
      <c r="IH51" s="140"/>
      <c r="II51" s="140"/>
      <c r="IJ51" s="140"/>
      <c r="IK51" s="140"/>
      <c r="IL51" s="140"/>
      <c r="IM51" s="140"/>
      <c r="IN51" s="140"/>
      <c r="IO51" s="140"/>
      <c r="IP51" s="140"/>
      <c r="IQ51" s="140"/>
      <c r="IR51" s="140"/>
      <c r="IS51" s="140"/>
      <c r="IT51" s="140"/>
      <c r="IU51" s="140"/>
      <c r="IV51" s="140"/>
    </row>
    <row r="52" spans="1:256" ht="14.4" thickTop="1">
      <c r="A52" s="140"/>
      <c r="B52" s="154">
        <v>0</v>
      </c>
      <c r="C52" s="155"/>
      <c r="D52" s="153"/>
      <c r="E52" s="154">
        <v>0</v>
      </c>
      <c r="F52" s="155" t="s">
        <v>106</v>
      </c>
      <c r="G52" s="153"/>
      <c r="H52" s="154">
        <v>0</v>
      </c>
      <c r="I52" s="155" t="s">
        <v>106</v>
      </c>
      <c r="J52" s="153"/>
      <c r="K52" s="154">
        <v>0</v>
      </c>
      <c r="L52" s="155"/>
      <c r="M52" s="153"/>
      <c r="N52" s="154">
        <v>0</v>
      </c>
      <c r="O52" s="155"/>
      <c r="P52" s="143"/>
      <c r="Q52" s="154">
        <v>0</v>
      </c>
      <c r="R52" s="155" t="s">
        <v>106</v>
      </c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  <c r="DJ52" s="140"/>
      <c r="DK52" s="140"/>
      <c r="DL52" s="140"/>
      <c r="DM52" s="140"/>
      <c r="DN52" s="140"/>
      <c r="DO52" s="140"/>
      <c r="DP52" s="140"/>
      <c r="DQ52" s="140"/>
      <c r="DR52" s="140"/>
      <c r="DS52" s="140"/>
      <c r="DT52" s="140"/>
      <c r="DU52" s="140"/>
      <c r="DV52" s="140"/>
      <c r="DW52" s="140"/>
      <c r="DX52" s="140"/>
      <c r="DY52" s="140"/>
      <c r="DZ52" s="140"/>
      <c r="EA52" s="140"/>
      <c r="EB52" s="140"/>
      <c r="EC52" s="140"/>
      <c r="ED52" s="140"/>
      <c r="EE52" s="140"/>
      <c r="EF52" s="140"/>
      <c r="EG52" s="140"/>
      <c r="EH52" s="140"/>
      <c r="EI52" s="140"/>
      <c r="EJ52" s="140"/>
      <c r="EK52" s="140"/>
      <c r="EL52" s="140"/>
      <c r="EM52" s="140"/>
      <c r="EN52" s="140"/>
      <c r="EO52" s="140"/>
      <c r="EP52" s="140"/>
      <c r="EQ52" s="140"/>
      <c r="ER52" s="140"/>
      <c r="ES52" s="140"/>
      <c r="ET52" s="140"/>
      <c r="EU52" s="140"/>
      <c r="EV52" s="140"/>
      <c r="EW52" s="140"/>
      <c r="EX52" s="140"/>
      <c r="EY52" s="140"/>
      <c r="EZ52" s="140"/>
      <c r="FA52" s="140"/>
      <c r="FB52" s="140"/>
      <c r="FC52" s="140"/>
      <c r="FD52" s="140"/>
      <c r="FE52" s="140"/>
      <c r="FF52" s="140"/>
      <c r="FG52" s="140"/>
      <c r="FH52" s="140"/>
      <c r="FI52" s="140"/>
      <c r="FJ52" s="140"/>
      <c r="FK52" s="140"/>
      <c r="FL52" s="140"/>
      <c r="FM52" s="140"/>
      <c r="FN52" s="140"/>
      <c r="FO52" s="140"/>
      <c r="FP52" s="140"/>
      <c r="FQ52" s="140"/>
      <c r="FR52" s="140"/>
      <c r="FS52" s="140"/>
      <c r="FT52" s="140"/>
      <c r="FU52" s="140"/>
      <c r="FV52" s="140"/>
      <c r="FW52" s="140"/>
      <c r="FX52" s="140"/>
      <c r="FY52" s="140"/>
      <c r="FZ52" s="140"/>
      <c r="GA52" s="140"/>
      <c r="GB52" s="140"/>
      <c r="GC52" s="140"/>
      <c r="GD52" s="140"/>
      <c r="GE52" s="140"/>
      <c r="GF52" s="140"/>
      <c r="GG52" s="140"/>
      <c r="GH52" s="140"/>
      <c r="GI52" s="140"/>
      <c r="GJ52" s="140"/>
      <c r="GK52" s="140"/>
      <c r="GL52" s="140"/>
      <c r="GM52" s="140"/>
      <c r="GN52" s="140"/>
      <c r="GO52" s="140"/>
      <c r="GP52" s="140"/>
      <c r="GQ52" s="140"/>
      <c r="GR52" s="140"/>
      <c r="GS52" s="140"/>
      <c r="GT52" s="140"/>
      <c r="GU52" s="140"/>
      <c r="GV52" s="140"/>
      <c r="GW52" s="140"/>
      <c r="GX52" s="140"/>
      <c r="GY52" s="140"/>
      <c r="GZ52" s="140"/>
      <c r="HA52" s="140"/>
      <c r="HB52" s="140"/>
      <c r="HC52" s="140"/>
      <c r="HD52" s="140"/>
      <c r="HE52" s="140"/>
      <c r="HF52" s="140"/>
      <c r="HG52" s="140"/>
      <c r="HH52" s="140"/>
      <c r="HI52" s="140"/>
      <c r="HJ52" s="140"/>
      <c r="HK52" s="140"/>
      <c r="HL52" s="140"/>
      <c r="HM52" s="140"/>
      <c r="HN52" s="140"/>
      <c r="HO52" s="140"/>
      <c r="HP52" s="140"/>
      <c r="HQ52" s="140"/>
      <c r="HR52" s="140"/>
      <c r="HS52" s="140"/>
      <c r="HT52" s="140"/>
      <c r="HU52" s="140"/>
      <c r="HV52" s="140"/>
      <c r="HW52" s="140"/>
      <c r="HX52" s="140"/>
      <c r="HY52" s="140"/>
      <c r="HZ52" s="140"/>
      <c r="IA52" s="140"/>
      <c r="IB52" s="140"/>
      <c r="IC52" s="140"/>
      <c r="ID52" s="140"/>
      <c r="IE52" s="140"/>
      <c r="IF52" s="140"/>
      <c r="IG52" s="140"/>
      <c r="IH52" s="140"/>
      <c r="II52" s="140"/>
      <c r="IJ52" s="140"/>
      <c r="IK52" s="140"/>
      <c r="IL52" s="140"/>
      <c r="IM52" s="140"/>
      <c r="IN52" s="140"/>
      <c r="IO52" s="140"/>
      <c r="IP52" s="140"/>
      <c r="IQ52" s="140"/>
      <c r="IR52" s="140"/>
      <c r="IS52" s="140"/>
      <c r="IT52" s="140"/>
      <c r="IU52" s="140"/>
      <c r="IV52" s="140"/>
    </row>
    <row r="53" spans="1:256">
      <c r="A53" s="140"/>
      <c r="B53" s="156">
        <v>1</v>
      </c>
      <c r="C53" s="157" t="s">
        <v>107</v>
      </c>
      <c r="D53" s="153"/>
      <c r="E53" s="156">
        <v>1</v>
      </c>
      <c r="F53" s="157" t="s">
        <v>107</v>
      </c>
      <c r="G53" s="153"/>
      <c r="H53" s="156">
        <v>1</v>
      </c>
      <c r="I53" s="157" t="s">
        <v>108</v>
      </c>
      <c r="J53" s="153"/>
      <c r="K53" s="156">
        <v>1</v>
      </c>
      <c r="L53" s="157" t="s">
        <v>108</v>
      </c>
      <c r="M53" s="153"/>
      <c r="N53" s="156">
        <v>1</v>
      </c>
      <c r="O53" s="157" t="s">
        <v>109</v>
      </c>
      <c r="P53" s="143"/>
      <c r="Q53" s="156">
        <v>1</v>
      </c>
      <c r="R53" s="157" t="s">
        <v>109</v>
      </c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0"/>
      <c r="DA53" s="140"/>
      <c r="DB53" s="140"/>
      <c r="DC53" s="140"/>
      <c r="DD53" s="140"/>
      <c r="DE53" s="140"/>
      <c r="DF53" s="140"/>
      <c r="DG53" s="140"/>
      <c r="DH53" s="140"/>
      <c r="DI53" s="140"/>
      <c r="DJ53" s="140"/>
      <c r="DK53" s="140"/>
      <c r="DL53" s="140"/>
      <c r="DM53" s="140"/>
      <c r="DN53" s="140"/>
      <c r="DO53" s="140"/>
      <c r="DP53" s="140"/>
      <c r="DQ53" s="140"/>
      <c r="DR53" s="140"/>
      <c r="DS53" s="140"/>
      <c r="DT53" s="140"/>
      <c r="DU53" s="140"/>
      <c r="DV53" s="140"/>
      <c r="DW53" s="140"/>
      <c r="DX53" s="140"/>
      <c r="DY53" s="140"/>
      <c r="DZ53" s="140"/>
      <c r="EA53" s="140"/>
      <c r="EB53" s="140"/>
      <c r="EC53" s="140"/>
      <c r="ED53" s="140"/>
      <c r="EE53" s="140"/>
      <c r="EF53" s="140"/>
      <c r="EG53" s="140"/>
      <c r="EH53" s="140"/>
      <c r="EI53" s="140"/>
      <c r="EJ53" s="140"/>
      <c r="EK53" s="140"/>
      <c r="EL53" s="140"/>
      <c r="EM53" s="140"/>
      <c r="EN53" s="140"/>
      <c r="EO53" s="140"/>
      <c r="EP53" s="140"/>
      <c r="EQ53" s="140"/>
      <c r="ER53" s="140"/>
      <c r="ES53" s="140"/>
      <c r="ET53" s="140"/>
      <c r="EU53" s="140"/>
      <c r="EV53" s="140"/>
      <c r="EW53" s="140"/>
      <c r="EX53" s="140"/>
      <c r="EY53" s="140"/>
      <c r="EZ53" s="140"/>
      <c r="FA53" s="140"/>
      <c r="FB53" s="140"/>
      <c r="FC53" s="140"/>
      <c r="FD53" s="140"/>
      <c r="FE53" s="140"/>
      <c r="FF53" s="140"/>
      <c r="FG53" s="140"/>
      <c r="FH53" s="140"/>
      <c r="FI53" s="140"/>
      <c r="FJ53" s="140"/>
      <c r="FK53" s="140"/>
      <c r="FL53" s="140"/>
      <c r="FM53" s="140"/>
      <c r="FN53" s="140"/>
      <c r="FO53" s="140"/>
      <c r="FP53" s="140"/>
      <c r="FQ53" s="140"/>
      <c r="FR53" s="140"/>
      <c r="FS53" s="140"/>
      <c r="FT53" s="140"/>
      <c r="FU53" s="140"/>
      <c r="FV53" s="140"/>
      <c r="FW53" s="140"/>
      <c r="FX53" s="140"/>
      <c r="FY53" s="140"/>
      <c r="FZ53" s="140"/>
      <c r="GA53" s="140"/>
      <c r="GB53" s="140"/>
      <c r="GC53" s="140"/>
      <c r="GD53" s="140"/>
      <c r="GE53" s="140"/>
      <c r="GF53" s="140"/>
      <c r="GG53" s="140"/>
      <c r="GH53" s="140"/>
      <c r="GI53" s="140"/>
      <c r="GJ53" s="140"/>
      <c r="GK53" s="140"/>
      <c r="GL53" s="140"/>
      <c r="GM53" s="140"/>
      <c r="GN53" s="140"/>
      <c r="GO53" s="140"/>
      <c r="GP53" s="140"/>
      <c r="GQ53" s="140"/>
      <c r="GR53" s="140"/>
      <c r="GS53" s="140"/>
      <c r="GT53" s="140"/>
      <c r="GU53" s="140"/>
      <c r="GV53" s="140"/>
      <c r="GW53" s="140"/>
      <c r="GX53" s="140"/>
      <c r="GY53" s="140"/>
      <c r="GZ53" s="140"/>
      <c r="HA53" s="140"/>
      <c r="HB53" s="140"/>
      <c r="HC53" s="140"/>
      <c r="HD53" s="140"/>
      <c r="HE53" s="140"/>
      <c r="HF53" s="140"/>
      <c r="HG53" s="140"/>
      <c r="HH53" s="140"/>
      <c r="HI53" s="140"/>
      <c r="HJ53" s="140"/>
      <c r="HK53" s="140"/>
      <c r="HL53" s="140"/>
      <c r="HM53" s="140"/>
      <c r="HN53" s="140"/>
      <c r="HO53" s="140"/>
      <c r="HP53" s="140"/>
      <c r="HQ53" s="140"/>
      <c r="HR53" s="140"/>
      <c r="HS53" s="140"/>
      <c r="HT53" s="140"/>
      <c r="HU53" s="140"/>
      <c r="HV53" s="140"/>
      <c r="HW53" s="140"/>
      <c r="HX53" s="140"/>
      <c r="HY53" s="140"/>
      <c r="HZ53" s="140"/>
      <c r="IA53" s="140"/>
      <c r="IB53" s="140"/>
      <c r="IC53" s="140"/>
      <c r="ID53" s="140"/>
      <c r="IE53" s="140"/>
      <c r="IF53" s="140"/>
      <c r="IG53" s="140"/>
      <c r="IH53" s="140"/>
      <c r="II53" s="140"/>
      <c r="IJ53" s="140"/>
      <c r="IK53" s="140"/>
      <c r="IL53" s="140"/>
      <c r="IM53" s="140"/>
      <c r="IN53" s="140"/>
      <c r="IO53" s="140"/>
      <c r="IP53" s="140"/>
      <c r="IQ53" s="140"/>
      <c r="IR53" s="140"/>
      <c r="IS53" s="140"/>
      <c r="IT53" s="140"/>
      <c r="IU53" s="140"/>
      <c r="IV53" s="140"/>
    </row>
    <row r="54" spans="1:256">
      <c r="A54" s="140"/>
      <c r="B54" s="156">
        <v>2</v>
      </c>
      <c r="C54" s="157" t="s">
        <v>110</v>
      </c>
      <c r="D54" s="153"/>
      <c r="E54" s="156">
        <v>2</v>
      </c>
      <c r="F54" s="157" t="s">
        <v>110</v>
      </c>
      <c r="G54" s="153"/>
      <c r="H54" s="156">
        <v>2</v>
      </c>
      <c r="I54" s="157" t="s">
        <v>110</v>
      </c>
      <c r="J54" s="153"/>
      <c r="K54" s="156">
        <v>2</v>
      </c>
      <c r="L54" s="157" t="s">
        <v>110</v>
      </c>
      <c r="M54" s="153"/>
      <c r="N54" s="156">
        <v>2</v>
      </c>
      <c r="O54" s="157" t="s">
        <v>110</v>
      </c>
      <c r="P54" s="143"/>
      <c r="Q54" s="156">
        <v>2</v>
      </c>
      <c r="R54" s="157" t="s">
        <v>110</v>
      </c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0"/>
      <c r="DI54" s="140"/>
      <c r="DJ54" s="140"/>
      <c r="DK54" s="140"/>
      <c r="DL54" s="140"/>
      <c r="DM54" s="140"/>
      <c r="DN54" s="140"/>
      <c r="DO54" s="140"/>
      <c r="DP54" s="140"/>
      <c r="DQ54" s="140"/>
      <c r="DR54" s="140"/>
      <c r="DS54" s="140"/>
      <c r="DT54" s="140"/>
      <c r="DU54" s="140"/>
      <c r="DV54" s="140"/>
      <c r="DW54" s="140"/>
      <c r="DX54" s="140"/>
      <c r="DY54" s="140"/>
      <c r="DZ54" s="140"/>
      <c r="EA54" s="140"/>
      <c r="EB54" s="140"/>
      <c r="EC54" s="140"/>
      <c r="ED54" s="140"/>
      <c r="EE54" s="140"/>
      <c r="EF54" s="140"/>
      <c r="EG54" s="140"/>
      <c r="EH54" s="140"/>
      <c r="EI54" s="140"/>
      <c r="EJ54" s="140"/>
      <c r="EK54" s="140"/>
      <c r="EL54" s="140"/>
      <c r="EM54" s="140"/>
      <c r="EN54" s="140"/>
      <c r="EO54" s="140"/>
      <c r="EP54" s="140"/>
      <c r="EQ54" s="140"/>
      <c r="ER54" s="140"/>
      <c r="ES54" s="140"/>
      <c r="ET54" s="140"/>
      <c r="EU54" s="140"/>
      <c r="EV54" s="140"/>
      <c r="EW54" s="140"/>
      <c r="EX54" s="140"/>
      <c r="EY54" s="140"/>
      <c r="EZ54" s="140"/>
      <c r="FA54" s="140"/>
      <c r="FB54" s="140"/>
      <c r="FC54" s="140"/>
      <c r="FD54" s="140"/>
      <c r="FE54" s="140"/>
      <c r="FF54" s="140"/>
      <c r="FG54" s="140"/>
      <c r="FH54" s="140"/>
      <c r="FI54" s="140"/>
      <c r="FJ54" s="140"/>
      <c r="FK54" s="140"/>
      <c r="FL54" s="140"/>
      <c r="FM54" s="140"/>
      <c r="FN54" s="140"/>
      <c r="FO54" s="140"/>
      <c r="FP54" s="140"/>
      <c r="FQ54" s="140"/>
      <c r="FR54" s="140"/>
      <c r="FS54" s="140"/>
      <c r="FT54" s="140"/>
      <c r="FU54" s="140"/>
      <c r="FV54" s="140"/>
      <c r="FW54" s="140"/>
      <c r="FX54" s="140"/>
      <c r="FY54" s="140"/>
      <c r="FZ54" s="140"/>
      <c r="GA54" s="140"/>
      <c r="GB54" s="140"/>
      <c r="GC54" s="140"/>
      <c r="GD54" s="140"/>
      <c r="GE54" s="140"/>
      <c r="GF54" s="140"/>
      <c r="GG54" s="140"/>
      <c r="GH54" s="140"/>
      <c r="GI54" s="140"/>
      <c r="GJ54" s="140"/>
      <c r="GK54" s="140"/>
      <c r="GL54" s="140"/>
      <c r="GM54" s="140"/>
      <c r="GN54" s="140"/>
      <c r="GO54" s="140"/>
      <c r="GP54" s="140"/>
      <c r="GQ54" s="140"/>
      <c r="GR54" s="140"/>
      <c r="GS54" s="140"/>
      <c r="GT54" s="140"/>
      <c r="GU54" s="140"/>
      <c r="GV54" s="140"/>
      <c r="GW54" s="140"/>
      <c r="GX54" s="140"/>
      <c r="GY54" s="140"/>
      <c r="GZ54" s="140"/>
      <c r="HA54" s="140"/>
      <c r="HB54" s="140"/>
      <c r="HC54" s="140"/>
      <c r="HD54" s="140"/>
      <c r="HE54" s="140"/>
      <c r="HF54" s="140"/>
      <c r="HG54" s="140"/>
      <c r="HH54" s="140"/>
      <c r="HI54" s="140"/>
      <c r="HJ54" s="140"/>
      <c r="HK54" s="140"/>
      <c r="HL54" s="140"/>
      <c r="HM54" s="140"/>
      <c r="HN54" s="140"/>
      <c r="HO54" s="140"/>
      <c r="HP54" s="140"/>
      <c r="HQ54" s="140"/>
      <c r="HR54" s="140"/>
      <c r="HS54" s="140"/>
      <c r="HT54" s="140"/>
      <c r="HU54" s="140"/>
      <c r="HV54" s="140"/>
      <c r="HW54" s="140"/>
      <c r="HX54" s="140"/>
      <c r="HY54" s="140"/>
      <c r="HZ54" s="140"/>
      <c r="IA54" s="140"/>
      <c r="IB54" s="140"/>
      <c r="IC54" s="140"/>
      <c r="ID54" s="140"/>
      <c r="IE54" s="140"/>
      <c r="IF54" s="140"/>
      <c r="IG54" s="140"/>
      <c r="IH54" s="140"/>
      <c r="II54" s="140"/>
      <c r="IJ54" s="140"/>
      <c r="IK54" s="140"/>
      <c r="IL54" s="140"/>
      <c r="IM54" s="140"/>
      <c r="IN54" s="140"/>
      <c r="IO54" s="140"/>
      <c r="IP54" s="140"/>
      <c r="IQ54" s="140"/>
      <c r="IR54" s="140"/>
      <c r="IS54" s="140"/>
      <c r="IT54" s="140"/>
      <c r="IU54" s="140"/>
      <c r="IV54" s="140"/>
    </row>
    <row r="55" spans="1:256">
      <c r="A55" s="140"/>
      <c r="B55" s="156">
        <v>3</v>
      </c>
      <c r="C55" s="157" t="s">
        <v>111</v>
      </c>
      <c r="D55" s="153"/>
      <c r="E55" s="156">
        <v>3</v>
      </c>
      <c r="F55" s="157" t="s">
        <v>111</v>
      </c>
      <c r="G55" s="153"/>
      <c r="H55" s="156">
        <v>3</v>
      </c>
      <c r="I55" s="157" t="s">
        <v>111</v>
      </c>
      <c r="J55" s="153"/>
      <c r="K55" s="156">
        <v>3</v>
      </c>
      <c r="L55" s="157" t="s">
        <v>111</v>
      </c>
      <c r="M55" s="153"/>
      <c r="N55" s="156">
        <v>3</v>
      </c>
      <c r="O55" s="157" t="s">
        <v>111</v>
      </c>
      <c r="P55" s="143"/>
      <c r="Q55" s="156">
        <v>3</v>
      </c>
      <c r="R55" s="157" t="s">
        <v>111</v>
      </c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  <c r="DJ55" s="140"/>
      <c r="DK55" s="140"/>
      <c r="DL55" s="140"/>
      <c r="DM55" s="140"/>
      <c r="DN55" s="140"/>
      <c r="DO55" s="140"/>
      <c r="DP55" s="140"/>
      <c r="DQ55" s="140"/>
      <c r="DR55" s="140"/>
      <c r="DS55" s="140"/>
      <c r="DT55" s="140"/>
      <c r="DU55" s="140"/>
      <c r="DV55" s="140"/>
      <c r="DW55" s="140"/>
      <c r="DX55" s="140"/>
      <c r="DY55" s="140"/>
      <c r="DZ55" s="140"/>
      <c r="EA55" s="140"/>
      <c r="EB55" s="140"/>
      <c r="EC55" s="140"/>
      <c r="ED55" s="140"/>
      <c r="EE55" s="140"/>
      <c r="EF55" s="140"/>
      <c r="EG55" s="140"/>
      <c r="EH55" s="140"/>
      <c r="EI55" s="140"/>
      <c r="EJ55" s="140"/>
      <c r="EK55" s="140"/>
      <c r="EL55" s="140"/>
      <c r="EM55" s="140"/>
      <c r="EN55" s="140"/>
      <c r="EO55" s="140"/>
      <c r="EP55" s="140"/>
      <c r="EQ55" s="140"/>
      <c r="ER55" s="140"/>
      <c r="ES55" s="140"/>
      <c r="ET55" s="140"/>
      <c r="EU55" s="140"/>
      <c r="EV55" s="140"/>
      <c r="EW55" s="140"/>
      <c r="EX55" s="140"/>
      <c r="EY55" s="140"/>
      <c r="EZ55" s="140"/>
      <c r="FA55" s="140"/>
      <c r="FB55" s="140"/>
      <c r="FC55" s="140"/>
      <c r="FD55" s="140"/>
      <c r="FE55" s="140"/>
      <c r="FF55" s="140"/>
      <c r="FG55" s="140"/>
      <c r="FH55" s="140"/>
      <c r="FI55" s="140"/>
      <c r="FJ55" s="140"/>
      <c r="FK55" s="140"/>
      <c r="FL55" s="140"/>
      <c r="FM55" s="140"/>
      <c r="FN55" s="140"/>
      <c r="FO55" s="140"/>
      <c r="FP55" s="140"/>
      <c r="FQ55" s="140"/>
      <c r="FR55" s="140"/>
      <c r="FS55" s="140"/>
      <c r="FT55" s="140"/>
      <c r="FU55" s="140"/>
      <c r="FV55" s="140"/>
      <c r="FW55" s="140"/>
      <c r="FX55" s="140"/>
      <c r="FY55" s="140"/>
      <c r="FZ55" s="140"/>
      <c r="GA55" s="140"/>
      <c r="GB55" s="140"/>
      <c r="GC55" s="140"/>
      <c r="GD55" s="140"/>
      <c r="GE55" s="140"/>
      <c r="GF55" s="140"/>
      <c r="GG55" s="140"/>
      <c r="GH55" s="140"/>
      <c r="GI55" s="140"/>
      <c r="GJ55" s="140"/>
      <c r="GK55" s="140"/>
      <c r="GL55" s="140"/>
      <c r="GM55" s="140"/>
      <c r="GN55" s="140"/>
      <c r="GO55" s="140"/>
      <c r="GP55" s="140"/>
      <c r="GQ55" s="140"/>
      <c r="GR55" s="140"/>
      <c r="GS55" s="140"/>
      <c r="GT55" s="140"/>
      <c r="GU55" s="140"/>
      <c r="GV55" s="140"/>
      <c r="GW55" s="140"/>
      <c r="GX55" s="140"/>
      <c r="GY55" s="140"/>
      <c r="GZ55" s="140"/>
      <c r="HA55" s="140"/>
      <c r="HB55" s="140"/>
      <c r="HC55" s="140"/>
      <c r="HD55" s="140"/>
      <c r="HE55" s="140"/>
      <c r="HF55" s="140"/>
      <c r="HG55" s="140"/>
      <c r="HH55" s="140"/>
      <c r="HI55" s="140"/>
      <c r="HJ55" s="140"/>
      <c r="HK55" s="140"/>
      <c r="HL55" s="140"/>
      <c r="HM55" s="140"/>
      <c r="HN55" s="140"/>
      <c r="HO55" s="140"/>
      <c r="HP55" s="140"/>
      <c r="HQ55" s="140"/>
      <c r="HR55" s="140"/>
      <c r="HS55" s="140"/>
      <c r="HT55" s="140"/>
      <c r="HU55" s="140"/>
      <c r="HV55" s="140"/>
      <c r="HW55" s="140"/>
      <c r="HX55" s="140"/>
      <c r="HY55" s="140"/>
      <c r="HZ55" s="140"/>
      <c r="IA55" s="140"/>
      <c r="IB55" s="140"/>
      <c r="IC55" s="140"/>
      <c r="ID55" s="140"/>
      <c r="IE55" s="140"/>
      <c r="IF55" s="140"/>
      <c r="IG55" s="140"/>
      <c r="IH55" s="140"/>
      <c r="II55" s="140"/>
      <c r="IJ55" s="140"/>
      <c r="IK55" s="140"/>
      <c r="IL55" s="140"/>
      <c r="IM55" s="140"/>
      <c r="IN55" s="140"/>
      <c r="IO55" s="140"/>
      <c r="IP55" s="140"/>
      <c r="IQ55" s="140"/>
      <c r="IR55" s="140"/>
      <c r="IS55" s="140"/>
      <c r="IT55" s="140"/>
      <c r="IU55" s="140"/>
      <c r="IV55" s="140"/>
    </row>
    <row r="56" spans="1:256">
      <c r="A56" s="140"/>
      <c r="B56" s="156">
        <v>4</v>
      </c>
      <c r="C56" s="157" t="s">
        <v>112</v>
      </c>
      <c r="D56" s="153"/>
      <c r="E56" s="156">
        <v>4</v>
      </c>
      <c r="F56" s="157" t="s">
        <v>112</v>
      </c>
      <c r="G56" s="153"/>
      <c r="H56" s="156">
        <v>4</v>
      </c>
      <c r="I56" s="157" t="s">
        <v>112</v>
      </c>
      <c r="J56" s="153"/>
      <c r="K56" s="156">
        <v>4</v>
      </c>
      <c r="L56" s="157" t="s">
        <v>112</v>
      </c>
      <c r="M56" s="153"/>
      <c r="N56" s="156">
        <v>4</v>
      </c>
      <c r="O56" s="157" t="s">
        <v>112</v>
      </c>
      <c r="P56" s="143"/>
      <c r="Q56" s="156">
        <v>4</v>
      </c>
      <c r="R56" s="157" t="s">
        <v>112</v>
      </c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/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  <c r="FL56" s="140"/>
      <c r="FM56" s="140"/>
      <c r="FN56" s="140"/>
      <c r="FO56" s="140"/>
      <c r="FP56" s="140"/>
      <c r="FQ56" s="140"/>
      <c r="FR56" s="140"/>
      <c r="FS56" s="140"/>
      <c r="FT56" s="140"/>
      <c r="FU56" s="140"/>
      <c r="FV56" s="140"/>
      <c r="FW56" s="140"/>
      <c r="FX56" s="140"/>
      <c r="FY56" s="140"/>
      <c r="FZ56" s="140"/>
      <c r="GA56" s="140"/>
      <c r="GB56" s="140"/>
      <c r="GC56" s="140"/>
      <c r="GD56" s="140"/>
      <c r="GE56" s="140"/>
      <c r="GF56" s="140"/>
      <c r="GG56" s="140"/>
      <c r="GH56" s="140"/>
      <c r="GI56" s="140"/>
      <c r="GJ56" s="140"/>
      <c r="GK56" s="140"/>
      <c r="GL56" s="140"/>
      <c r="GM56" s="140"/>
      <c r="GN56" s="140"/>
      <c r="GO56" s="140"/>
      <c r="GP56" s="140"/>
      <c r="GQ56" s="140"/>
      <c r="GR56" s="140"/>
      <c r="GS56" s="140"/>
      <c r="GT56" s="140"/>
      <c r="GU56" s="140"/>
      <c r="GV56" s="140"/>
      <c r="GW56" s="140"/>
      <c r="GX56" s="140"/>
      <c r="GY56" s="140"/>
      <c r="GZ56" s="140"/>
      <c r="HA56" s="140"/>
      <c r="HB56" s="140"/>
      <c r="HC56" s="140"/>
      <c r="HD56" s="140"/>
      <c r="HE56" s="140"/>
      <c r="HF56" s="140"/>
      <c r="HG56" s="140"/>
      <c r="HH56" s="140"/>
      <c r="HI56" s="140"/>
      <c r="HJ56" s="140"/>
      <c r="HK56" s="140"/>
      <c r="HL56" s="140"/>
      <c r="HM56" s="140"/>
      <c r="HN56" s="140"/>
      <c r="HO56" s="140"/>
      <c r="HP56" s="140"/>
      <c r="HQ56" s="140"/>
      <c r="HR56" s="140"/>
      <c r="HS56" s="140"/>
      <c r="HT56" s="140"/>
      <c r="HU56" s="140"/>
      <c r="HV56" s="140"/>
      <c r="HW56" s="140"/>
      <c r="HX56" s="140"/>
      <c r="HY56" s="140"/>
      <c r="HZ56" s="140"/>
      <c r="IA56" s="140"/>
      <c r="IB56" s="140"/>
      <c r="IC56" s="140"/>
      <c r="ID56" s="140"/>
      <c r="IE56" s="140"/>
      <c r="IF56" s="140"/>
      <c r="IG56" s="140"/>
      <c r="IH56" s="140"/>
      <c r="II56" s="140"/>
      <c r="IJ56" s="140"/>
      <c r="IK56" s="140"/>
      <c r="IL56" s="140"/>
      <c r="IM56" s="140"/>
      <c r="IN56" s="140"/>
      <c r="IO56" s="140"/>
      <c r="IP56" s="140"/>
      <c r="IQ56" s="140"/>
      <c r="IR56" s="140"/>
      <c r="IS56" s="140"/>
      <c r="IT56" s="140"/>
      <c r="IU56" s="140"/>
      <c r="IV56" s="140"/>
    </row>
    <row r="57" spans="1:256">
      <c r="A57" s="140"/>
      <c r="B57" s="156">
        <v>5</v>
      </c>
      <c r="C57" s="157" t="s">
        <v>113</v>
      </c>
      <c r="D57" s="153"/>
      <c r="E57" s="156">
        <v>5</v>
      </c>
      <c r="F57" s="157" t="s">
        <v>113</v>
      </c>
      <c r="G57" s="153"/>
      <c r="H57" s="156">
        <v>5</v>
      </c>
      <c r="I57" s="157" t="s">
        <v>114</v>
      </c>
      <c r="J57" s="153"/>
      <c r="K57" s="156">
        <v>5</v>
      </c>
      <c r="L57" s="157" t="s">
        <v>114</v>
      </c>
      <c r="M57" s="153"/>
      <c r="N57" s="156">
        <v>5</v>
      </c>
      <c r="O57" s="157" t="s">
        <v>113</v>
      </c>
      <c r="P57" s="143"/>
      <c r="Q57" s="156">
        <v>5</v>
      </c>
      <c r="R57" s="157" t="s">
        <v>113</v>
      </c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/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  <c r="FF57" s="140"/>
      <c r="FG57" s="140"/>
      <c r="FH57" s="140"/>
      <c r="FI57" s="140"/>
      <c r="FJ57" s="140"/>
      <c r="FK57" s="140"/>
      <c r="FL57" s="140"/>
      <c r="FM57" s="140"/>
      <c r="FN57" s="140"/>
      <c r="FO57" s="140"/>
      <c r="FP57" s="140"/>
      <c r="FQ57" s="140"/>
      <c r="FR57" s="140"/>
      <c r="FS57" s="140"/>
      <c r="FT57" s="140"/>
      <c r="FU57" s="140"/>
      <c r="FV57" s="140"/>
      <c r="FW57" s="140"/>
      <c r="FX57" s="140"/>
      <c r="FY57" s="140"/>
      <c r="FZ57" s="140"/>
      <c r="GA57" s="140"/>
      <c r="GB57" s="140"/>
      <c r="GC57" s="140"/>
      <c r="GD57" s="140"/>
      <c r="GE57" s="140"/>
      <c r="GF57" s="140"/>
      <c r="GG57" s="140"/>
      <c r="GH57" s="140"/>
      <c r="GI57" s="140"/>
      <c r="GJ57" s="140"/>
      <c r="GK57" s="140"/>
      <c r="GL57" s="140"/>
      <c r="GM57" s="140"/>
      <c r="GN57" s="140"/>
      <c r="GO57" s="140"/>
      <c r="GP57" s="140"/>
      <c r="GQ57" s="140"/>
      <c r="GR57" s="140"/>
      <c r="GS57" s="140"/>
      <c r="GT57" s="140"/>
      <c r="GU57" s="140"/>
      <c r="GV57" s="140"/>
      <c r="GW57" s="140"/>
      <c r="GX57" s="140"/>
      <c r="GY57" s="140"/>
      <c r="GZ57" s="140"/>
      <c r="HA57" s="140"/>
      <c r="HB57" s="140"/>
      <c r="HC57" s="140"/>
      <c r="HD57" s="140"/>
      <c r="HE57" s="140"/>
      <c r="HF57" s="140"/>
      <c r="HG57" s="140"/>
      <c r="HH57" s="140"/>
      <c r="HI57" s="140"/>
      <c r="HJ57" s="140"/>
      <c r="HK57" s="140"/>
      <c r="HL57" s="140"/>
      <c r="HM57" s="140"/>
      <c r="HN57" s="140"/>
      <c r="HO57" s="140"/>
      <c r="HP57" s="140"/>
      <c r="HQ57" s="140"/>
      <c r="HR57" s="140"/>
      <c r="HS57" s="140"/>
      <c r="HT57" s="140"/>
      <c r="HU57" s="140"/>
      <c r="HV57" s="140"/>
      <c r="HW57" s="140"/>
      <c r="HX57" s="140"/>
      <c r="HY57" s="140"/>
      <c r="HZ57" s="140"/>
      <c r="IA57" s="140"/>
      <c r="IB57" s="140"/>
      <c r="IC57" s="140"/>
      <c r="ID57" s="140"/>
      <c r="IE57" s="140"/>
      <c r="IF57" s="140"/>
      <c r="IG57" s="140"/>
      <c r="IH57" s="140"/>
      <c r="II57" s="140"/>
      <c r="IJ57" s="140"/>
      <c r="IK57" s="140"/>
      <c r="IL57" s="140"/>
      <c r="IM57" s="140"/>
      <c r="IN57" s="140"/>
      <c r="IO57" s="140"/>
      <c r="IP57" s="140"/>
      <c r="IQ57" s="140"/>
      <c r="IR57" s="140"/>
      <c r="IS57" s="140"/>
      <c r="IT57" s="140"/>
      <c r="IU57" s="140"/>
      <c r="IV57" s="140"/>
    </row>
    <row r="58" spans="1:256">
      <c r="A58" s="140"/>
      <c r="B58" s="156">
        <v>6</v>
      </c>
      <c r="C58" s="157" t="s">
        <v>115</v>
      </c>
      <c r="D58" s="153"/>
      <c r="E58" s="156">
        <v>6</v>
      </c>
      <c r="F58" s="157" t="s">
        <v>115</v>
      </c>
      <c r="G58" s="153"/>
      <c r="H58" s="156">
        <v>6</v>
      </c>
      <c r="I58" s="157" t="s">
        <v>115</v>
      </c>
      <c r="J58" s="153"/>
      <c r="K58" s="156">
        <v>6</v>
      </c>
      <c r="L58" s="157" t="s">
        <v>115</v>
      </c>
      <c r="M58" s="153"/>
      <c r="N58" s="156">
        <v>6</v>
      </c>
      <c r="O58" s="157" t="s">
        <v>115</v>
      </c>
      <c r="P58" s="143"/>
      <c r="Q58" s="156">
        <v>6</v>
      </c>
      <c r="R58" s="157" t="s">
        <v>115</v>
      </c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  <c r="DJ58" s="140"/>
      <c r="DK58" s="140"/>
      <c r="DL58" s="140"/>
      <c r="DM58" s="140"/>
      <c r="DN58" s="140"/>
      <c r="DO58" s="140"/>
      <c r="DP58" s="140"/>
      <c r="DQ58" s="140"/>
      <c r="DR58" s="140"/>
      <c r="DS58" s="140"/>
      <c r="DT58" s="140"/>
      <c r="DU58" s="140"/>
      <c r="DV58" s="140"/>
      <c r="DW58" s="140"/>
      <c r="DX58" s="140"/>
      <c r="DY58" s="140"/>
      <c r="DZ58" s="140"/>
      <c r="EA58" s="140"/>
      <c r="EB58" s="140"/>
      <c r="EC58" s="140"/>
      <c r="ED58" s="140"/>
      <c r="EE58" s="140"/>
      <c r="EF58" s="140"/>
      <c r="EG58" s="140"/>
      <c r="EH58" s="140"/>
      <c r="EI58" s="140"/>
      <c r="EJ58" s="140"/>
      <c r="EK58" s="140"/>
      <c r="EL58" s="140"/>
      <c r="EM58" s="140"/>
      <c r="EN58" s="140"/>
      <c r="EO58" s="140"/>
      <c r="EP58" s="140"/>
      <c r="EQ58" s="140"/>
      <c r="ER58" s="140"/>
      <c r="ES58" s="140"/>
      <c r="ET58" s="140"/>
      <c r="EU58" s="140"/>
      <c r="EV58" s="140"/>
      <c r="EW58" s="140"/>
      <c r="EX58" s="140"/>
      <c r="EY58" s="140"/>
      <c r="EZ58" s="140"/>
      <c r="FA58" s="140"/>
      <c r="FB58" s="140"/>
      <c r="FC58" s="140"/>
      <c r="FD58" s="140"/>
      <c r="FE58" s="140"/>
      <c r="FF58" s="140"/>
      <c r="FG58" s="140"/>
      <c r="FH58" s="140"/>
      <c r="FI58" s="140"/>
      <c r="FJ58" s="140"/>
      <c r="FK58" s="140"/>
      <c r="FL58" s="140"/>
      <c r="FM58" s="140"/>
      <c r="FN58" s="140"/>
      <c r="FO58" s="140"/>
      <c r="FP58" s="140"/>
      <c r="FQ58" s="140"/>
      <c r="FR58" s="140"/>
      <c r="FS58" s="140"/>
      <c r="FT58" s="140"/>
      <c r="FU58" s="140"/>
      <c r="FV58" s="140"/>
      <c r="FW58" s="140"/>
      <c r="FX58" s="140"/>
      <c r="FY58" s="140"/>
      <c r="FZ58" s="140"/>
      <c r="GA58" s="140"/>
      <c r="GB58" s="140"/>
      <c r="GC58" s="140"/>
      <c r="GD58" s="140"/>
      <c r="GE58" s="140"/>
      <c r="GF58" s="140"/>
      <c r="GG58" s="140"/>
      <c r="GH58" s="140"/>
      <c r="GI58" s="140"/>
      <c r="GJ58" s="140"/>
      <c r="GK58" s="140"/>
      <c r="GL58" s="140"/>
      <c r="GM58" s="140"/>
      <c r="GN58" s="140"/>
      <c r="GO58" s="140"/>
      <c r="GP58" s="140"/>
      <c r="GQ58" s="140"/>
      <c r="GR58" s="140"/>
      <c r="GS58" s="140"/>
      <c r="GT58" s="140"/>
      <c r="GU58" s="140"/>
      <c r="GV58" s="140"/>
      <c r="GW58" s="140"/>
      <c r="GX58" s="140"/>
      <c r="GY58" s="140"/>
      <c r="GZ58" s="140"/>
      <c r="HA58" s="140"/>
      <c r="HB58" s="140"/>
      <c r="HC58" s="140"/>
      <c r="HD58" s="140"/>
      <c r="HE58" s="140"/>
      <c r="HF58" s="140"/>
      <c r="HG58" s="140"/>
      <c r="HH58" s="140"/>
      <c r="HI58" s="140"/>
      <c r="HJ58" s="140"/>
      <c r="HK58" s="140"/>
      <c r="HL58" s="140"/>
      <c r="HM58" s="140"/>
      <c r="HN58" s="140"/>
      <c r="HO58" s="140"/>
      <c r="HP58" s="140"/>
      <c r="HQ58" s="140"/>
      <c r="HR58" s="140"/>
      <c r="HS58" s="140"/>
      <c r="HT58" s="140"/>
      <c r="HU58" s="140"/>
      <c r="HV58" s="140"/>
      <c r="HW58" s="140"/>
      <c r="HX58" s="140"/>
      <c r="HY58" s="140"/>
      <c r="HZ58" s="140"/>
      <c r="IA58" s="140"/>
      <c r="IB58" s="140"/>
      <c r="IC58" s="140"/>
      <c r="ID58" s="140"/>
      <c r="IE58" s="140"/>
      <c r="IF58" s="140"/>
      <c r="IG58" s="140"/>
      <c r="IH58" s="140"/>
      <c r="II58" s="140"/>
      <c r="IJ58" s="140"/>
      <c r="IK58" s="140"/>
      <c r="IL58" s="140"/>
      <c r="IM58" s="140"/>
      <c r="IN58" s="140"/>
      <c r="IO58" s="140"/>
      <c r="IP58" s="140"/>
      <c r="IQ58" s="140"/>
      <c r="IR58" s="140"/>
      <c r="IS58" s="140"/>
      <c r="IT58" s="140"/>
      <c r="IU58" s="140"/>
      <c r="IV58" s="140"/>
    </row>
    <row r="59" spans="1:256">
      <c r="A59" s="140"/>
      <c r="B59" s="156">
        <v>7</v>
      </c>
      <c r="C59" s="157" t="s">
        <v>116</v>
      </c>
      <c r="D59" s="153"/>
      <c r="E59" s="156">
        <v>7</v>
      </c>
      <c r="F59" s="157" t="s">
        <v>116</v>
      </c>
      <c r="G59" s="153"/>
      <c r="H59" s="156">
        <v>7</v>
      </c>
      <c r="I59" s="157" t="s">
        <v>116</v>
      </c>
      <c r="J59" s="153"/>
      <c r="K59" s="156">
        <v>7</v>
      </c>
      <c r="L59" s="157" t="s">
        <v>116</v>
      </c>
      <c r="M59" s="153"/>
      <c r="N59" s="156">
        <v>7</v>
      </c>
      <c r="O59" s="157" t="s">
        <v>116</v>
      </c>
      <c r="P59" s="143"/>
      <c r="Q59" s="156">
        <v>7</v>
      </c>
      <c r="R59" s="157" t="s">
        <v>116</v>
      </c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  <c r="CP59" s="140"/>
      <c r="CQ59" s="140"/>
      <c r="CR59" s="140"/>
      <c r="CS59" s="140"/>
      <c r="CT59" s="140"/>
      <c r="CU59" s="140"/>
      <c r="CV59" s="140"/>
      <c r="CW59" s="140"/>
      <c r="CX59" s="140"/>
      <c r="CY59" s="140"/>
      <c r="CZ59" s="140"/>
      <c r="DA59" s="140"/>
      <c r="DB59" s="140"/>
      <c r="DC59" s="140"/>
      <c r="DD59" s="140"/>
      <c r="DE59" s="140"/>
      <c r="DF59" s="140"/>
      <c r="DG59" s="140"/>
      <c r="DH59" s="140"/>
      <c r="DI59" s="140"/>
      <c r="DJ59" s="140"/>
      <c r="DK59" s="140"/>
      <c r="DL59" s="140"/>
      <c r="DM59" s="140"/>
      <c r="DN59" s="140"/>
      <c r="DO59" s="140"/>
      <c r="DP59" s="140"/>
      <c r="DQ59" s="140"/>
      <c r="DR59" s="140"/>
      <c r="DS59" s="140"/>
      <c r="DT59" s="140"/>
      <c r="DU59" s="140"/>
      <c r="DV59" s="140"/>
      <c r="DW59" s="140"/>
      <c r="DX59" s="140"/>
      <c r="DY59" s="140"/>
      <c r="DZ59" s="140"/>
      <c r="EA59" s="140"/>
      <c r="EB59" s="140"/>
      <c r="EC59" s="140"/>
      <c r="ED59" s="140"/>
      <c r="EE59" s="140"/>
      <c r="EF59" s="140"/>
      <c r="EG59" s="140"/>
      <c r="EH59" s="140"/>
      <c r="EI59" s="140"/>
      <c r="EJ59" s="140"/>
      <c r="EK59" s="140"/>
      <c r="EL59" s="140"/>
      <c r="EM59" s="140"/>
      <c r="EN59" s="140"/>
      <c r="EO59" s="140"/>
      <c r="EP59" s="140"/>
      <c r="EQ59" s="140"/>
      <c r="ER59" s="140"/>
      <c r="ES59" s="140"/>
      <c r="ET59" s="140"/>
      <c r="EU59" s="140"/>
      <c r="EV59" s="140"/>
      <c r="EW59" s="140"/>
      <c r="EX59" s="140"/>
      <c r="EY59" s="140"/>
      <c r="EZ59" s="140"/>
      <c r="FA59" s="140"/>
      <c r="FB59" s="140"/>
      <c r="FC59" s="140"/>
      <c r="FD59" s="140"/>
      <c r="FE59" s="140"/>
      <c r="FF59" s="140"/>
      <c r="FG59" s="140"/>
      <c r="FH59" s="140"/>
      <c r="FI59" s="140"/>
      <c r="FJ59" s="140"/>
      <c r="FK59" s="140"/>
      <c r="FL59" s="140"/>
      <c r="FM59" s="140"/>
      <c r="FN59" s="140"/>
      <c r="FO59" s="140"/>
      <c r="FP59" s="140"/>
      <c r="FQ59" s="140"/>
      <c r="FR59" s="140"/>
      <c r="FS59" s="140"/>
      <c r="FT59" s="140"/>
      <c r="FU59" s="140"/>
      <c r="FV59" s="140"/>
      <c r="FW59" s="140"/>
      <c r="FX59" s="140"/>
      <c r="FY59" s="140"/>
      <c r="FZ59" s="140"/>
      <c r="GA59" s="140"/>
      <c r="GB59" s="140"/>
      <c r="GC59" s="140"/>
      <c r="GD59" s="140"/>
      <c r="GE59" s="140"/>
      <c r="GF59" s="140"/>
      <c r="GG59" s="140"/>
      <c r="GH59" s="140"/>
      <c r="GI59" s="140"/>
      <c r="GJ59" s="140"/>
      <c r="GK59" s="140"/>
      <c r="GL59" s="140"/>
      <c r="GM59" s="140"/>
      <c r="GN59" s="140"/>
      <c r="GO59" s="140"/>
      <c r="GP59" s="140"/>
      <c r="GQ59" s="140"/>
      <c r="GR59" s="140"/>
      <c r="GS59" s="140"/>
      <c r="GT59" s="140"/>
      <c r="GU59" s="140"/>
      <c r="GV59" s="140"/>
      <c r="GW59" s="140"/>
      <c r="GX59" s="140"/>
      <c r="GY59" s="140"/>
      <c r="GZ59" s="140"/>
      <c r="HA59" s="140"/>
      <c r="HB59" s="140"/>
      <c r="HC59" s="140"/>
      <c r="HD59" s="140"/>
      <c r="HE59" s="140"/>
      <c r="HF59" s="140"/>
      <c r="HG59" s="140"/>
      <c r="HH59" s="140"/>
      <c r="HI59" s="140"/>
      <c r="HJ59" s="140"/>
      <c r="HK59" s="140"/>
      <c r="HL59" s="140"/>
      <c r="HM59" s="140"/>
      <c r="HN59" s="140"/>
      <c r="HO59" s="140"/>
      <c r="HP59" s="140"/>
      <c r="HQ59" s="140"/>
      <c r="HR59" s="140"/>
      <c r="HS59" s="140"/>
      <c r="HT59" s="140"/>
      <c r="HU59" s="140"/>
      <c r="HV59" s="140"/>
      <c r="HW59" s="140"/>
      <c r="HX59" s="140"/>
      <c r="HY59" s="140"/>
      <c r="HZ59" s="140"/>
      <c r="IA59" s="140"/>
      <c r="IB59" s="140"/>
      <c r="IC59" s="140"/>
      <c r="ID59" s="140"/>
      <c r="IE59" s="140"/>
      <c r="IF59" s="140"/>
      <c r="IG59" s="140"/>
      <c r="IH59" s="140"/>
      <c r="II59" s="140"/>
      <c r="IJ59" s="140"/>
      <c r="IK59" s="140"/>
      <c r="IL59" s="140"/>
      <c r="IM59" s="140"/>
      <c r="IN59" s="140"/>
      <c r="IO59" s="140"/>
      <c r="IP59" s="140"/>
      <c r="IQ59" s="140"/>
      <c r="IR59" s="140"/>
      <c r="IS59" s="140"/>
      <c r="IT59" s="140"/>
      <c r="IU59" s="140"/>
      <c r="IV59" s="140"/>
    </row>
    <row r="60" spans="1:256">
      <c r="A60" s="140"/>
      <c r="B60" s="156">
        <v>8</v>
      </c>
      <c r="C60" s="157" t="s">
        <v>117</v>
      </c>
      <c r="D60" s="153"/>
      <c r="E60" s="156">
        <v>8</v>
      </c>
      <c r="F60" s="157" t="s">
        <v>117</v>
      </c>
      <c r="G60" s="153"/>
      <c r="H60" s="156">
        <v>8</v>
      </c>
      <c r="I60" s="157" t="s">
        <v>117</v>
      </c>
      <c r="J60" s="153"/>
      <c r="K60" s="156">
        <v>8</v>
      </c>
      <c r="L60" s="157" t="s">
        <v>117</v>
      </c>
      <c r="M60" s="153"/>
      <c r="N60" s="156">
        <v>8</v>
      </c>
      <c r="O60" s="157" t="s">
        <v>117</v>
      </c>
      <c r="P60" s="143"/>
      <c r="Q60" s="156">
        <v>8</v>
      </c>
      <c r="R60" s="157" t="s">
        <v>117</v>
      </c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  <c r="CP60" s="140"/>
      <c r="CQ60" s="140"/>
      <c r="CR60" s="140"/>
      <c r="CS60" s="140"/>
      <c r="CT60" s="140"/>
      <c r="CU60" s="140"/>
      <c r="CV60" s="140"/>
      <c r="CW60" s="140"/>
      <c r="CX60" s="140"/>
      <c r="CY60" s="140"/>
      <c r="CZ60" s="140"/>
      <c r="DA60" s="140"/>
      <c r="DB60" s="140"/>
      <c r="DC60" s="140"/>
      <c r="DD60" s="140"/>
      <c r="DE60" s="140"/>
      <c r="DF60" s="140"/>
      <c r="DG60" s="140"/>
      <c r="DH60" s="140"/>
      <c r="DI60" s="140"/>
      <c r="DJ60" s="140"/>
      <c r="DK60" s="140"/>
      <c r="DL60" s="140"/>
      <c r="DM60" s="140"/>
      <c r="DN60" s="140"/>
      <c r="DO60" s="140"/>
      <c r="DP60" s="140"/>
      <c r="DQ60" s="140"/>
      <c r="DR60" s="140"/>
      <c r="DS60" s="140"/>
      <c r="DT60" s="140"/>
      <c r="DU60" s="140"/>
      <c r="DV60" s="140"/>
      <c r="DW60" s="140"/>
      <c r="DX60" s="140"/>
      <c r="DY60" s="140"/>
      <c r="DZ60" s="140"/>
      <c r="EA60" s="140"/>
      <c r="EB60" s="140"/>
      <c r="EC60" s="140"/>
      <c r="ED60" s="140"/>
      <c r="EE60" s="140"/>
      <c r="EF60" s="140"/>
      <c r="EG60" s="140"/>
      <c r="EH60" s="140"/>
      <c r="EI60" s="140"/>
      <c r="EJ60" s="140"/>
      <c r="EK60" s="140"/>
      <c r="EL60" s="140"/>
      <c r="EM60" s="140"/>
      <c r="EN60" s="140"/>
      <c r="EO60" s="140"/>
      <c r="EP60" s="140"/>
      <c r="EQ60" s="140"/>
      <c r="ER60" s="140"/>
      <c r="ES60" s="140"/>
      <c r="ET60" s="140"/>
      <c r="EU60" s="140"/>
      <c r="EV60" s="140"/>
      <c r="EW60" s="140"/>
      <c r="EX60" s="140"/>
      <c r="EY60" s="140"/>
      <c r="EZ60" s="140"/>
      <c r="FA60" s="140"/>
      <c r="FB60" s="140"/>
      <c r="FC60" s="140"/>
      <c r="FD60" s="140"/>
      <c r="FE60" s="140"/>
      <c r="FF60" s="140"/>
      <c r="FG60" s="140"/>
      <c r="FH60" s="140"/>
      <c r="FI60" s="140"/>
      <c r="FJ60" s="140"/>
      <c r="FK60" s="140"/>
      <c r="FL60" s="140"/>
      <c r="FM60" s="140"/>
      <c r="FN60" s="140"/>
      <c r="FO60" s="140"/>
      <c r="FP60" s="140"/>
      <c r="FQ60" s="140"/>
      <c r="FR60" s="140"/>
      <c r="FS60" s="140"/>
      <c r="FT60" s="140"/>
      <c r="FU60" s="140"/>
      <c r="FV60" s="140"/>
      <c r="FW60" s="140"/>
      <c r="FX60" s="140"/>
      <c r="FY60" s="140"/>
      <c r="FZ60" s="140"/>
      <c r="GA60" s="140"/>
      <c r="GB60" s="140"/>
      <c r="GC60" s="140"/>
      <c r="GD60" s="140"/>
      <c r="GE60" s="140"/>
      <c r="GF60" s="140"/>
      <c r="GG60" s="140"/>
      <c r="GH60" s="140"/>
      <c r="GI60" s="140"/>
      <c r="GJ60" s="140"/>
      <c r="GK60" s="140"/>
      <c r="GL60" s="140"/>
      <c r="GM60" s="140"/>
      <c r="GN60" s="140"/>
      <c r="GO60" s="140"/>
      <c r="GP60" s="140"/>
      <c r="GQ60" s="140"/>
      <c r="GR60" s="140"/>
      <c r="GS60" s="140"/>
      <c r="GT60" s="140"/>
      <c r="GU60" s="140"/>
      <c r="GV60" s="140"/>
      <c r="GW60" s="140"/>
      <c r="GX60" s="140"/>
      <c r="GY60" s="140"/>
      <c r="GZ60" s="140"/>
      <c r="HA60" s="140"/>
      <c r="HB60" s="140"/>
      <c r="HC60" s="140"/>
      <c r="HD60" s="140"/>
      <c r="HE60" s="140"/>
      <c r="HF60" s="140"/>
      <c r="HG60" s="140"/>
      <c r="HH60" s="140"/>
      <c r="HI60" s="140"/>
      <c r="HJ60" s="140"/>
      <c r="HK60" s="140"/>
      <c r="HL60" s="140"/>
      <c r="HM60" s="140"/>
      <c r="HN60" s="140"/>
      <c r="HO60" s="140"/>
      <c r="HP60" s="140"/>
      <c r="HQ60" s="140"/>
      <c r="HR60" s="140"/>
      <c r="HS60" s="140"/>
      <c r="HT60" s="140"/>
      <c r="HU60" s="140"/>
      <c r="HV60" s="140"/>
      <c r="HW60" s="140"/>
      <c r="HX60" s="140"/>
      <c r="HY60" s="140"/>
      <c r="HZ60" s="140"/>
      <c r="IA60" s="140"/>
      <c r="IB60" s="140"/>
      <c r="IC60" s="140"/>
      <c r="ID60" s="140"/>
      <c r="IE60" s="140"/>
      <c r="IF60" s="140"/>
      <c r="IG60" s="140"/>
      <c r="IH60" s="140"/>
      <c r="II60" s="140"/>
      <c r="IJ60" s="140"/>
      <c r="IK60" s="140"/>
      <c r="IL60" s="140"/>
      <c r="IM60" s="140"/>
      <c r="IN60" s="140"/>
      <c r="IO60" s="140"/>
      <c r="IP60" s="140"/>
      <c r="IQ60" s="140"/>
      <c r="IR60" s="140"/>
      <c r="IS60" s="140"/>
      <c r="IT60" s="140"/>
      <c r="IU60" s="140"/>
      <c r="IV60" s="140"/>
    </row>
    <row r="61" spans="1:256">
      <c r="A61" s="140"/>
      <c r="B61" s="156">
        <v>9</v>
      </c>
      <c r="C61" s="157" t="s">
        <v>118</v>
      </c>
      <c r="D61" s="153"/>
      <c r="E61" s="156">
        <v>9</v>
      </c>
      <c r="F61" s="157" t="s">
        <v>118</v>
      </c>
      <c r="G61" s="153"/>
      <c r="H61" s="156">
        <v>9</v>
      </c>
      <c r="I61" s="157" t="s">
        <v>118</v>
      </c>
      <c r="J61" s="153"/>
      <c r="K61" s="156">
        <v>9</v>
      </c>
      <c r="L61" s="157" t="s">
        <v>118</v>
      </c>
      <c r="M61" s="153"/>
      <c r="N61" s="156">
        <v>9</v>
      </c>
      <c r="O61" s="157" t="s">
        <v>118</v>
      </c>
      <c r="P61" s="143"/>
      <c r="Q61" s="156">
        <v>9</v>
      </c>
      <c r="R61" s="157" t="s">
        <v>118</v>
      </c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0"/>
      <c r="DI61" s="140"/>
      <c r="DJ61" s="140"/>
      <c r="DK61" s="140"/>
      <c r="DL61" s="140"/>
      <c r="DM61" s="140"/>
      <c r="DN61" s="140"/>
      <c r="DO61" s="140"/>
      <c r="DP61" s="140"/>
      <c r="DQ61" s="140"/>
      <c r="DR61" s="140"/>
      <c r="DS61" s="140"/>
      <c r="DT61" s="140"/>
      <c r="DU61" s="140"/>
      <c r="DV61" s="140"/>
      <c r="DW61" s="140"/>
      <c r="DX61" s="140"/>
      <c r="DY61" s="140"/>
      <c r="DZ61" s="140"/>
      <c r="EA61" s="140"/>
      <c r="EB61" s="140"/>
      <c r="EC61" s="140"/>
      <c r="ED61" s="140"/>
      <c r="EE61" s="140"/>
      <c r="EF61" s="140"/>
      <c r="EG61" s="140"/>
      <c r="EH61" s="140"/>
      <c r="EI61" s="140"/>
      <c r="EJ61" s="140"/>
      <c r="EK61" s="140"/>
      <c r="EL61" s="140"/>
      <c r="EM61" s="140"/>
      <c r="EN61" s="140"/>
      <c r="EO61" s="140"/>
      <c r="EP61" s="140"/>
      <c r="EQ61" s="140"/>
      <c r="ER61" s="140"/>
      <c r="ES61" s="140"/>
      <c r="ET61" s="140"/>
      <c r="EU61" s="140"/>
      <c r="EV61" s="140"/>
      <c r="EW61" s="140"/>
      <c r="EX61" s="140"/>
      <c r="EY61" s="140"/>
      <c r="EZ61" s="140"/>
      <c r="FA61" s="140"/>
      <c r="FB61" s="140"/>
      <c r="FC61" s="140"/>
      <c r="FD61" s="140"/>
      <c r="FE61" s="140"/>
      <c r="FF61" s="140"/>
      <c r="FG61" s="140"/>
      <c r="FH61" s="140"/>
      <c r="FI61" s="140"/>
      <c r="FJ61" s="140"/>
      <c r="FK61" s="140"/>
      <c r="FL61" s="140"/>
      <c r="FM61" s="140"/>
      <c r="FN61" s="140"/>
      <c r="FO61" s="140"/>
      <c r="FP61" s="140"/>
      <c r="FQ61" s="140"/>
      <c r="FR61" s="140"/>
      <c r="FS61" s="140"/>
      <c r="FT61" s="140"/>
      <c r="FU61" s="140"/>
      <c r="FV61" s="140"/>
      <c r="FW61" s="140"/>
      <c r="FX61" s="140"/>
      <c r="FY61" s="140"/>
      <c r="FZ61" s="140"/>
      <c r="GA61" s="140"/>
      <c r="GB61" s="140"/>
      <c r="GC61" s="140"/>
      <c r="GD61" s="140"/>
      <c r="GE61" s="140"/>
      <c r="GF61" s="140"/>
      <c r="GG61" s="140"/>
      <c r="GH61" s="140"/>
      <c r="GI61" s="140"/>
      <c r="GJ61" s="140"/>
      <c r="GK61" s="140"/>
      <c r="GL61" s="140"/>
      <c r="GM61" s="140"/>
      <c r="GN61" s="140"/>
      <c r="GO61" s="140"/>
      <c r="GP61" s="140"/>
      <c r="GQ61" s="140"/>
      <c r="GR61" s="140"/>
      <c r="GS61" s="140"/>
      <c r="GT61" s="140"/>
      <c r="GU61" s="140"/>
      <c r="GV61" s="140"/>
      <c r="GW61" s="140"/>
      <c r="GX61" s="140"/>
      <c r="GY61" s="140"/>
      <c r="GZ61" s="140"/>
      <c r="HA61" s="140"/>
      <c r="HB61" s="140"/>
      <c r="HC61" s="140"/>
      <c r="HD61" s="140"/>
      <c r="HE61" s="140"/>
      <c r="HF61" s="140"/>
      <c r="HG61" s="140"/>
      <c r="HH61" s="140"/>
      <c r="HI61" s="140"/>
      <c r="HJ61" s="140"/>
      <c r="HK61" s="140"/>
      <c r="HL61" s="140"/>
      <c r="HM61" s="140"/>
      <c r="HN61" s="140"/>
      <c r="HO61" s="140"/>
      <c r="HP61" s="140"/>
      <c r="HQ61" s="140"/>
      <c r="HR61" s="140"/>
      <c r="HS61" s="140"/>
      <c r="HT61" s="140"/>
      <c r="HU61" s="140"/>
      <c r="HV61" s="140"/>
      <c r="HW61" s="140"/>
      <c r="HX61" s="140"/>
      <c r="HY61" s="140"/>
      <c r="HZ61" s="140"/>
      <c r="IA61" s="140"/>
      <c r="IB61" s="140"/>
      <c r="IC61" s="140"/>
      <c r="ID61" s="140"/>
      <c r="IE61" s="140"/>
      <c r="IF61" s="140"/>
      <c r="IG61" s="140"/>
      <c r="IH61" s="140"/>
      <c r="II61" s="140"/>
      <c r="IJ61" s="140"/>
      <c r="IK61" s="140"/>
      <c r="IL61" s="140"/>
      <c r="IM61" s="140"/>
      <c r="IN61" s="140"/>
      <c r="IO61" s="140"/>
      <c r="IP61" s="140"/>
      <c r="IQ61" s="140"/>
      <c r="IR61" s="140"/>
      <c r="IS61" s="140"/>
      <c r="IT61" s="140"/>
      <c r="IU61" s="140"/>
      <c r="IV61" s="140"/>
    </row>
    <row r="62" spans="1:256" ht="14.4" thickBot="1">
      <c r="A62" s="140"/>
      <c r="B62" s="158">
        <v>10</v>
      </c>
      <c r="C62" s="159" t="s">
        <v>109</v>
      </c>
      <c r="D62" s="153"/>
      <c r="E62" s="158">
        <v>10</v>
      </c>
      <c r="F62" s="159" t="s">
        <v>109</v>
      </c>
      <c r="G62" s="153"/>
      <c r="H62" s="158">
        <v>10</v>
      </c>
      <c r="I62" s="159" t="s">
        <v>109</v>
      </c>
      <c r="J62" s="153"/>
      <c r="K62" s="158">
        <v>10</v>
      </c>
      <c r="L62" s="159" t="s">
        <v>109</v>
      </c>
      <c r="M62" s="153"/>
      <c r="N62" s="158"/>
      <c r="O62" s="159"/>
      <c r="P62" s="143"/>
      <c r="Q62" s="158"/>
      <c r="R62" s="159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  <c r="CP62" s="140"/>
      <c r="CQ62" s="140"/>
      <c r="CR62" s="140"/>
      <c r="CS62" s="140"/>
      <c r="CT62" s="140"/>
      <c r="CU62" s="140"/>
      <c r="CV62" s="140"/>
      <c r="CW62" s="140"/>
      <c r="CX62" s="140"/>
      <c r="CY62" s="140"/>
      <c r="CZ62" s="140"/>
      <c r="DA62" s="140"/>
      <c r="DB62" s="140"/>
      <c r="DC62" s="140"/>
      <c r="DD62" s="140"/>
      <c r="DE62" s="140"/>
      <c r="DF62" s="140"/>
      <c r="DG62" s="140"/>
      <c r="DH62" s="140"/>
      <c r="DI62" s="140"/>
      <c r="DJ62" s="140"/>
      <c r="DK62" s="140"/>
      <c r="DL62" s="140"/>
      <c r="DM62" s="140"/>
      <c r="DN62" s="140"/>
      <c r="DO62" s="140"/>
      <c r="DP62" s="140"/>
      <c r="DQ62" s="140"/>
      <c r="DR62" s="140"/>
      <c r="DS62" s="140"/>
      <c r="DT62" s="140"/>
      <c r="DU62" s="140"/>
      <c r="DV62" s="140"/>
      <c r="DW62" s="140"/>
      <c r="DX62" s="140"/>
      <c r="DY62" s="140"/>
      <c r="DZ62" s="140"/>
      <c r="EA62" s="140"/>
      <c r="EB62" s="140"/>
      <c r="EC62" s="140"/>
      <c r="ED62" s="140"/>
      <c r="EE62" s="140"/>
      <c r="EF62" s="140"/>
      <c r="EG62" s="140"/>
      <c r="EH62" s="140"/>
      <c r="EI62" s="140"/>
      <c r="EJ62" s="140"/>
      <c r="EK62" s="140"/>
      <c r="EL62" s="140"/>
      <c r="EM62" s="140"/>
      <c r="EN62" s="140"/>
      <c r="EO62" s="140"/>
      <c r="EP62" s="140"/>
      <c r="EQ62" s="140"/>
      <c r="ER62" s="140"/>
      <c r="ES62" s="140"/>
      <c r="ET62" s="140"/>
      <c r="EU62" s="140"/>
      <c r="EV62" s="140"/>
      <c r="EW62" s="140"/>
      <c r="EX62" s="140"/>
      <c r="EY62" s="140"/>
      <c r="EZ62" s="140"/>
      <c r="FA62" s="140"/>
      <c r="FB62" s="140"/>
      <c r="FC62" s="140"/>
      <c r="FD62" s="140"/>
      <c r="FE62" s="140"/>
      <c r="FF62" s="140"/>
      <c r="FG62" s="140"/>
      <c r="FH62" s="140"/>
      <c r="FI62" s="140"/>
      <c r="FJ62" s="140"/>
      <c r="FK62" s="140"/>
      <c r="FL62" s="140"/>
      <c r="FM62" s="140"/>
      <c r="FN62" s="140"/>
      <c r="FO62" s="140"/>
      <c r="FP62" s="140"/>
      <c r="FQ62" s="140"/>
      <c r="FR62" s="140"/>
      <c r="FS62" s="140"/>
      <c r="FT62" s="140"/>
      <c r="FU62" s="140"/>
      <c r="FV62" s="140"/>
      <c r="FW62" s="140"/>
      <c r="FX62" s="140"/>
      <c r="FY62" s="140"/>
      <c r="FZ62" s="140"/>
      <c r="GA62" s="140"/>
      <c r="GB62" s="140"/>
      <c r="GC62" s="140"/>
      <c r="GD62" s="140"/>
      <c r="GE62" s="140"/>
      <c r="GF62" s="140"/>
      <c r="GG62" s="140"/>
      <c r="GH62" s="140"/>
      <c r="GI62" s="140"/>
      <c r="GJ62" s="140"/>
      <c r="GK62" s="140"/>
      <c r="GL62" s="140"/>
      <c r="GM62" s="140"/>
      <c r="GN62" s="140"/>
      <c r="GO62" s="140"/>
      <c r="GP62" s="140"/>
      <c r="GQ62" s="140"/>
      <c r="GR62" s="140"/>
      <c r="GS62" s="140"/>
      <c r="GT62" s="140"/>
      <c r="GU62" s="140"/>
      <c r="GV62" s="140"/>
      <c r="GW62" s="140"/>
      <c r="GX62" s="140"/>
      <c r="GY62" s="140"/>
      <c r="GZ62" s="140"/>
      <c r="HA62" s="140"/>
      <c r="HB62" s="140"/>
      <c r="HC62" s="140"/>
      <c r="HD62" s="140"/>
      <c r="HE62" s="140"/>
      <c r="HF62" s="140"/>
      <c r="HG62" s="140"/>
      <c r="HH62" s="140"/>
      <c r="HI62" s="140"/>
      <c r="HJ62" s="140"/>
      <c r="HK62" s="140"/>
      <c r="HL62" s="140"/>
      <c r="HM62" s="140"/>
      <c r="HN62" s="140"/>
      <c r="HO62" s="140"/>
      <c r="HP62" s="140"/>
      <c r="HQ62" s="140"/>
      <c r="HR62" s="140"/>
      <c r="HS62" s="140"/>
      <c r="HT62" s="140"/>
      <c r="HU62" s="140"/>
      <c r="HV62" s="140"/>
      <c r="HW62" s="140"/>
      <c r="HX62" s="140"/>
      <c r="HY62" s="140"/>
      <c r="HZ62" s="140"/>
      <c r="IA62" s="140"/>
      <c r="IB62" s="140"/>
      <c r="IC62" s="140"/>
      <c r="ID62" s="140"/>
      <c r="IE62" s="140"/>
      <c r="IF62" s="140"/>
      <c r="IG62" s="140"/>
      <c r="IH62" s="140"/>
      <c r="II62" s="140"/>
      <c r="IJ62" s="140"/>
      <c r="IK62" s="140"/>
      <c r="IL62" s="140"/>
      <c r="IM62" s="140"/>
      <c r="IN62" s="140"/>
      <c r="IO62" s="140"/>
      <c r="IP62" s="140"/>
      <c r="IQ62" s="140"/>
      <c r="IR62" s="140"/>
      <c r="IS62" s="140"/>
      <c r="IT62" s="140"/>
      <c r="IU62" s="140"/>
      <c r="IV62" s="140"/>
    </row>
    <row r="63" spans="1:256" ht="14.4" thickTop="1">
      <c r="A63" s="140"/>
      <c r="B63" s="160" t="s">
        <v>119</v>
      </c>
      <c r="C63" s="160"/>
      <c r="D63" s="153"/>
      <c r="E63" s="160" t="s">
        <v>120</v>
      </c>
      <c r="F63" s="160"/>
      <c r="G63" s="153"/>
      <c r="H63" s="160" t="s">
        <v>121</v>
      </c>
      <c r="I63" s="160"/>
      <c r="J63" s="153"/>
      <c r="K63" s="160" t="s">
        <v>122</v>
      </c>
      <c r="L63" s="160"/>
      <c r="M63" s="153"/>
      <c r="N63" s="160" t="s">
        <v>123</v>
      </c>
      <c r="O63" s="160"/>
      <c r="P63" s="143"/>
      <c r="Q63" s="160" t="s">
        <v>124</v>
      </c>
      <c r="R63" s="160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  <c r="CP63" s="140"/>
      <c r="CQ63" s="140"/>
      <c r="CR63" s="140"/>
      <c r="CS63" s="140"/>
      <c r="CT63" s="140"/>
      <c r="CU63" s="140"/>
      <c r="CV63" s="140"/>
      <c r="CW63" s="140"/>
      <c r="CX63" s="140"/>
      <c r="CY63" s="140"/>
      <c r="CZ63" s="140"/>
      <c r="DA63" s="140"/>
      <c r="DB63" s="140"/>
      <c r="DC63" s="140"/>
      <c r="DD63" s="140"/>
      <c r="DE63" s="140"/>
      <c r="DF63" s="140"/>
      <c r="DG63" s="140"/>
      <c r="DH63" s="140"/>
      <c r="DI63" s="140"/>
      <c r="DJ63" s="140"/>
      <c r="DK63" s="140"/>
      <c r="DL63" s="140"/>
      <c r="DM63" s="140"/>
      <c r="DN63" s="140"/>
      <c r="DO63" s="140"/>
      <c r="DP63" s="140"/>
      <c r="DQ63" s="140"/>
      <c r="DR63" s="140"/>
      <c r="DS63" s="140"/>
      <c r="DT63" s="140"/>
      <c r="DU63" s="140"/>
      <c r="DV63" s="140"/>
      <c r="DW63" s="140"/>
      <c r="DX63" s="140"/>
      <c r="DY63" s="140"/>
      <c r="DZ63" s="140"/>
      <c r="EA63" s="140"/>
      <c r="EB63" s="140"/>
      <c r="EC63" s="140"/>
      <c r="ED63" s="140"/>
      <c r="EE63" s="140"/>
      <c r="EF63" s="140"/>
      <c r="EG63" s="140"/>
      <c r="EH63" s="140"/>
      <c r="EI63" s="140"/>
      <c r="EJ63" s="140"/>
      <c r="EK63" s="140"/>
      <c r="EL63" s="140"/>
      <c r="EM63" s="140"/>
      <c r="EN63" s="140"/>
      <c r="EO63" s="140"/>
      <c r="EP63" s="140"/>
      <c r="EQ63" s="140"/>
      <c r="ER63" s="140"/>
      <c r="ES63" s="140"/>
      <c r="ET63" s="140"/>
      <c r="EU63" s="140"/>
      <c r="EV63" s="140"/>
      <c r="EW63" s="140"/>
      <c r="EX63" s="140"/>
      <c r="EY63" s="140"/>
      <c r="EZ63" s="140"/>
      <c r="FA63" s="140"/>
      <c r="FB63" s="140"/>
      <c r="FC63" s="140"/>
      <c r="FD63" s="140"/>
      <c r="FE63" s="140"/>
      <c r="FF63" s="140"/>
      <c r="FG63" s="140"/>
      <c r="FH63" s="140"/>
      <c r="FI63" s="140"/>
      <c r="FJ63" s="140"/>
      <c r="FK63" s="140"/>
      <c r="FL63" s="140"/>
      <c r="FM63" s="140"/>
      <c r="FN63" s="140"/>
      <c r="FO63" s="140"/>
      <c r="FP63" s="140"/>
      <c r="FQ63" s="140"/>
      <c r="FR63" s="140"/>
      <c r="FS63" s="140"/>
      <c r="FT63" s="140"/>
      <c r="FU63" s="140"/>
      <c r="FV63" s="140"/>
      <c r="FW63" s="140"/>
      <c r="FX63" s="140"/>
      <c r="FY63" s="140"/>
      <c r="FZ63" s="140"/>
      <c r="GA63" s="140"/>
      <c r="GB63" s="140"/>
      <c r="GC63" s="140"/>
      <c r="GD63" s="140"/>
      <c r="GE63" s="140"/>
      <c r="GF63" s="140"/>
      <c r="GG63" s="140"/>
      <c r="GH63" s="140"/>
      <c r="GI63" s="140"/>
      <c r="GJ63" s="140"/>
      <c r="GK63" s="140"/>
      <c r="GL63" s="140"/>
      <c r="GM63" s="140"/>
      <c r="GN63" s="140"/>
      <c r="GO63" s="140"/>
      <c r="GP63" s="140"/>
      <c r="GQ63" s="140"/>
      <c r="GR63" s="140"/>
      <c r="GS63" s="140"/>
      <c r="GT63" s="140"/>
      <c r="GU63" s="140"/>
      <c r="GV63" s="140"/>
      <c r="GW63" s="140"/>
      <c r="GX63" s="140"/>
      <c r="GY63" s="140"/>
      <c r="GZ63" s="140"/>
      <c r="HA63" s="140"/>
      <c r="HB63" s="140"/>
      <c r="HC63" s="140"/>
      <c r="HD63" s="140"/>
      <c r="HE63" s="140"/>
      <c r="HF63" s="140"/>
      <c r="HG63" s="140"/>
      <c r="HH63" s="140"/>
      <c r="HI63" s="140"/>
      <c r="HJ63" s="140"/>
      <c r="HK63" s="140"/>
      <c r="HL63" s="140"/>
      <c r="HM63" s="140"/>
      <c r="HN63" s="140"/>
      <c r="HO63" s="140"/>
      <c r="HP63" s="140"/>
      <c r="HQ63" s="140"/>
      <c r="HR63" s="140"/>
      <c r="HS63" s="140"/>
      <c r="HT63" s="140"/>
      <c r="HU63" s="140"/>
      <c r="HV63" s="140"/>
      <c r="HW63" s="140"/>
      <c r="HX63" s="140"/>
      <c r="HY63" s="140"/>
      <c r="HZ63" s="140"/>
      <c r="IA63" s="140"/>
      <c r="IB63" s="140"/>
      <c r="IC63" s="140"/>
      <c r="ID63" s="140"/>
      <c r="IE63" s="140"/>
      <c r="IF63" s="140"/>
      <c r="IG63" s="140"/>
      <c r="IH63" s="140"/>
      <c r="II63" s="140"/>
      <c r="IJ63" s="140"/>
      <c r="IK63" s="140"/>
      <c r="IL63" s="140"/>
      <c r="IM63" s="140"/>
      <c r="IN63" s="140"/>
      <c r="IO63" s="140"/>
      <c r="IP63" s="140"/>
      <c r="IQ63" s="140"/>
      <c r="IR63" s="140"/>
      <c r="IS63" s="140"/>
      <c r="IT63" s="140"/>
      <c r="IU63" s="140"/>
      <c r="IV63" s="140"/>
    </row>
    <row r="64" spans="1:256">
      <c r="A64" s="161"/>
      <c r="B64" s="140"/>
      <c r="C64" s="162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62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0"/>
      <c r="CY64" s="140"/>
      <c r="CZ64" s="140"/>
      <c r="DA64" s="140"/>
      <c r="DB64" s="140"/>
      <c r="DC64" s="140"/>
      <c r="DD64" s="140"/>
      <c r="DE64" s="140"/>
      <c r="DF64" s="140"/>
      <c r="DG64" s="140"/>
      <c r="DH64" s="140"/>
      <c r="DI64" s="140"/>
      <c r="DJ64" s="140"/>
      <c r="DK64" s="140"/>
      <c r="DL64" s="140"/>
      <c r="DM64" s="140"/>
      <c r="DN64" s="140"/>
      <c r="DO64" s="140"/>
      <c r="DP64" s="140"/>
      <c r="DQ64" s="140"/>
      <c r="DR64" s="140"/>
      <c r="DS64" s="140"/>
      <c r="DT64" s="140"/>
      <c r="DU64" s="140"/>
      <c r="DV64" s="140"/>
      <c r="DW64" s="140"/>
      <c r="DX64" s="140"/>
      <c r="DY64" s="140"/>
      <c r="DZ64" s="140"/>
      <c r="EA64" s="140"/>
      <c r="EB64" s="140"/>
      <c r="EC64" s="140"/>
      <c r="ED64" s="140"/>
      <c r="EE64" s="140"/>
      <c r="EF64" s="140"/>
      <c r="EG64" s="140"/>
      <c r="EH64" s="140"/>
      <c r="EI64" s="140"/>
      <c r="EJ64" s="140"/>
      <c r="EK64" s="140"/>
      <c r="EL64" s="140"/>
      <c r="EM64" s="140"/>
      <c r="EN64" s="140"/>
      <c r="EO64" s="140"/>
      <c r="EP64" s="140"/>
      <c r="EQ64" s="140"/>
      <c r="ER64" s="140"/>
      <c r="ES64" s="140"/>
      <c r="ET64" s="140"/>
      <c r="EU64" s="140"/>
      <c r="EV64" s="140"/>
      <c r="EW64" s="140"/>
      <c r="EX64" s="140"/>
      <c r="EY64" s="140"/>
      <c r="EZ64" s="140"/>
      <c r="FA64" s="140"/>
      <c r="FB64" s="140"/>
      <c r="FC64" s="140"/>
      <c r="FD64" s="140"/>
      <c r="FE64" s="140"/>
      <c r="FF64" s="140"/>
      <c r="FG64" s="140"/>
      <c r="FH64" s="140"/>
      <c r="FI64" s="140"/>
      <c r="FJ64" s="140"/>
      <c r="FK64" s="140"/>
      <c r="FL64" s="140"/>
      <c r="FM64" s="140"/>
      <c r="FN64" s="140"/>
      <c r="FO64" s="140"/>
      <c r="FP64" s="140"/>
      <c r="FQ64" s="140"/>
      <c r="FR64" s="140"/>
      <c r="FS64" s="140"/>
      <c r="FT64" s="140"/>
      <c r="FU64" s="140"/>
      <c r="FV64" s="140"/>
      <c r="FW64" s="140"/>
      <c r="FX64" s="140"/>
      <c r="FY64" s="140"/>
      <c r="FZ64" s="140"/>
      <c r="GA64" s="140"/>
      <c r="GB64" s="140"/>
      <c r="GC64" s="140"/>
      <c r="GD64" s="140"/>
      <c r="GE64" s="140"/>
      <c r="GF64" s="140"/>
      <c r="GG64" s="140"/>
      <c r="GH64" s="140"/>
      <c r="GI64" s="140"/>
      <c r="GJ64" s="140"/>
      <c r="GK64" s="140"/>
      <c r="GL64" s="140"/>
      <c r="GM64" s="140"/>
      <c r="GN64" s="140"/>
      <c r="GO64" s="140"/>
      <c r="GP64" s="140"/>
      <c r="GQ64" s="140"/>
      <c r="GR64" s="140"/>
      <c r="GS64" s="140"/>
      <c r="GT64" s="140"/>
      <c r="GU64" s="140"/>
      <c r="GV64" s="140"/>
      <c r="GW64" s="140"/>
      <c r="GX64" s="140"/>
      <c r="GY64" s="140"/>
      <c r="GZ64" s="140"/>
      <c r="HA64" s="140"/>
      <c r="HB64" s="140"/>
      <c r="HC64" s="140"/>
      <c r="HD64" s="140"/>
      <c r="HE64" s="140"/>
      <c r="HF64" s="140"/>
      <c r="HG64" s="140"/>
      <c r="HH64" s="140"/>
      <c r="HI64" s="140"/>
      <c r="HJ64" s="140"/>
      <c r="HK64" s="140"/>
      <c r="HL64" s="140"/>
      <c r="HM64" s="140"/>
      <c r="HN64" s="140"/>
      <c r="HO64" s="140"/>
      <c r="HP64" s="140"/>
      <c r="HQ64" s="140"/>
      <c r="HR64" s="140"/>
      <c r="HS64" s="140"/>
      <c r="HT64" s="140"/>
      <c r="HU64" s="140"/>
      <c r="HV64" s="140"/>
      <c r="HW64" s="140"/>
      <c r="HX64" s="140"/>
      <c r="HY64" s="140"/>
      <c r="HZ64" s="140"/>
      <c r="IA64" s="140"/>
      <c r="IB64" s="140"/>
      <c r="IC64" s="140"/>
      <c r="ID64" s="140"/>
      <c r="IE64" s="140"/>
      <c r="IF64" s="140"/>
      <c r="IG64" s="140"/>
      <c r="IH64" s="140"/>
      <c r="II64" s="140"/>
      <c r="IJ64" s="140"/>
      <c r="IK64" s="140"/>
      <c r="IL64" s="140"/>
      <c r="IM64" s="140"/>
      <c r="IN64" s="140"/>
      <c r="IO64" s="140"/>
      <c r="IP64" s="140"/>
      <c r="IQ64" s="140"/>
      <c r="IR64" s="140"/>
      <c r="IS64" s="140"/>
      <c r="IT64" s="140"/>
      <c r="IU64" s="140"/>
      <c r="IV64" s="140"/>
    </row>
    <row r="65" spans="1:256">
      <c r="A65" s="163" t="s">
        <v>125</v>
      </c>
      <c r="B65" s="164" t="str">
        <f ca="1">CONCATENATE(C67,D67,E67,F67,G67,H67,I67,J67,K67)</f>
        <v>TP. Hải Phòngngày  05  tháng  06  năm  2026</v>
      </c>
      <c r="C65" s="165"/>
      <c r="D65" s="166"/>
      <c r="E65" s="166"/>
      <c r="F65" s="166"/>
      <c r="G65" s="166"/>
      <c r="H65" s="166"/>
      <c r="I65" s="140"/>
      <c r="J65" s="140"/>
      <c r="K65" s="140"/>
      <c r="L65" s="140"/>
      <c r="M65" s="140"/>
      <c r="N65" s="140"/>
      <c r="O65" s="140"/>
      <c r="P65" s="162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  <c r="CP65" s="140"/>
      <c r="CQ65" s="140"/>
      <c r="CR65" s="140"/>
      <c r="CS65" s="140"/>
      <c r="CT65" s="140"/>
      <c r="CU65" s="140"/>
      <c r="CV65" s="140"/>
      <c r="CW65" s="140"/>
      <c r="CX65" s="140"/>
      <c r="CY65" s="140"/>
      <c r="CZ65" s="140"/>
      <c r="DA65" s="140"/>
      <c r="DB65" s="140"/>
      <c r="DC65" s="140"/>
      <c r="DD65" s="140"/>
      <c r="DE65" s="140"/>
      <c r="DF65" s="140"/>
      <c r="DG65" s="140"/>
      <c r="DH65" s="140"/>
      <c r="DI65" s="140"/>
      <c r="DJ65" s="140"/>
      <c r="DK65" s="140"/>
      <c r="DL65" s="140"/>
      <c r="DM65" s="140"/>
      <c r="DN65" s="140"/>
      <c r="DO65" s="140"/>
      <c r="DP65" s="140"/>
      <c r="DQ65" s="140"/>
      <c r="DR65" s="140"/>
      <c r="DS65" s="140"/>
      <c r="DT65" s="140"/>
      <c r="DU65" s="140"/>
      <c r="DV65" s="140"/>
      <c r="DW65" s="140"/>
      <c r="DX65" s="140"/>
      <c r="DY65" s="140"/>
      <c r="DZ65" s="140"/>
      <c r="EA65" s="140"/>
      <c r="EB65" s="140"/>
      <c r="EC65" s="140"/>
      <c r="ED65" s="140"/>
      <c r="EE65" s="140"/>
      <c r="EF65" s="140"/>
      <c r="EG65" s="140"/>
      <c r="EH65" s="140"/>
      <c r="EI65" s="140"/>
      <c r="EJ65" s="140"/>
      <c r="EK65" s="140"/>
      <c r="EL65" s="140"/>
      <c r="EM65" s="140"/>
      <c r="EN65" s="140"/>
      <c r="EO65" s="140"/>
      <c r="EP65" s="140"/>
      <c r="EQ65" s="140"/>
      <c r="ER65" s="140"/>
      <c r="ES65" s="140"/>
      <c r="ET65" s="140"/>
      <c r="EU65" s="140"/>
      <c r="EV65" s="140"/>
      <c r="EW65" s="140"/>
      <c r="EX65" s="140"/>
      <c r="EY65" s="140"/>
      <c r="EZ65" s="140"/>
      <c r="FA65" s="140"/>
      <c r="FB65" s="140"/>
      <c r="FC65" s="140"/>
      <c r="FD65" s="140"/>
      <c r="FE65" s="140"/>
      <c r="FF65" s="140"/>
      <c r="FG65" s="140"/>
      <c r="FH65" s="140"/>
      <c r="FI65" s="140"/>
      <c r="FJ65" s="140"/>
      <c r="FK65" s="140"/>
      <c r="FL65" s="140"/>
      <c r="FM65" s="140"/>
      <c r="FN65" s="140"/>
      <c r="FO65" s="140"/>
      <c r="FP65" s="140"/>
      <c r="FQ65" s="140"/>
      <c r="FR65" s="140"/>
      <c r="FS65" s="140"/>
      <c r="FT65" s="140"/>
      <c r="FU65" s="140"/>
      <c r="FV65" s="140"/>
      <c r="FW65" s="140"/>
      <c r="FX65" s="140"/>
      <c r="FY65" s="140"/>
      <c r="FZ65" s="140"/>
      <c r="GA65" s="140"/>
      <c r="GB65" s="140"/>
      <c r="GC65" s="140"/>
      <c r="GD65" s="140"/>
      <c r="GE65" s="140"/>
      <c r="GF65" s="140"/>
      <c r="GG65" s="140"/>
      <c r="GH65" s="140"/>
      <c r="GI65" s="140"/>
      <c r="GJ65" s="140"/>
      <c r="GK65" s="140"/>
      <c r="GL65" s="140"/>
      <c r="GM65" s="140"/>
      <c r="GN65" s="140"/>
      <c r="GO65" s="140"/>
      <c r="GP65" s="140"/>
      <c r="GQ65" s="140"/>
      <c r="GR65" s="140"/>
      <c r="GS65" s="140"/>
      <c r="GT65" s="140"/>
      <c r="GU65" s="140"/>
      <c r="GV65" s="140"/>
      <c r="GW65" s="140"/>
      <c r="GX65" s="140"/>
      <c r="GY65" s="140"/>
      <c r="GZ65" s="140"/>
      <c r="HA65" s="140"/>
      <c r="HB65" s="140"/>
      <c r="HC65" s="140"/>
      <c r="HD65" s="140"/>
      <c r="HE65" s="140"/>
      <c r="HF65" s="140"/>
      <c r="HG65" s="140"/>
      <c r="HH65" s="140"/>
      <c r="HI65" s="140"/>
      <c r="HJ65" s="140"/>
      <c r="HK65" s="140"/>
      <c r="HL65" s="140"/>
      <c r="HM65" s="140"/>
      <c r="HN65" s="140"/>
      <c r="HO65" s="140"/>
      <c r="HP65" s="140"/>
      <c r="HQ65" s="140"/>
      <c r="HR65" s="140"/>
      <c r="HS65" s="140"/>
      <c r="HT65" s="140"/>
      <c r="HU65" s="140"/>
      <c r="HV65" s="140"/>
      <c r="HW65" s="140"/>
      <c r="HX65" s="140"/>
      <c r="HY65" s="140"/>
      <c r="HZ65" s="140"/>
      <c r="IA65" s="140"/>
      <c r="IB65" s="140"/>
      <c r="IC65" s="140"/>
      <c r="ID65" s="140"/>
      <c r="IE65" s="140"/>
      <c r="IF65" s="140"/>
      <c r="IG65" s="140"/>
      <c r="IH65" s="140"/>
      <c r="II65" s="140"/>
      <c r="IJ65" s="140"/>
      <c r="IK65" s="140"/>
      <c r="IL65" s="140"/>
      <c r="IM65" s="140"/>
      <c r="IN65" s="140"/>
      <c r="IO65" s="140"/>
      <c r="IP65" s="140"/>
      <c r="IQ65" s="140"/>
      <c r="IR65" s="140"/>
      <c r="IS65" s="140"/>
      <c r="IT65" s="140"/>
      <c r="IU65" s="140"/>
      <c r="IV65" s="140"/>
    </row>
    <row r="66" spans="1:256">
      <c r="A66" s="167"/>
      <c r="B66" s="140"/>
      <c r="C66" s="162"/>
      <c r="D66" s="140"/>
      <c r="E66" s="140"/>
      <c r="F66" s="140"/>
      <c r="G66" s="140"/>
      <c r="H66" s="162"/>
      <c r="I66" s="140"/>
      <c r="J66" s="162"/>
      <c r="K66" s="140"/>
      <c r="L66" s="168"/>
      <c r="M66" s="140"/>
      <c r="N66" s="140"/>
      <c r="O66" s="140"/>
      <c r="P66" s="162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  <c r="CP66" s="140"/>
      <c r="CQ66" s="140"/>
      <c r="CR66" s="140"/>
      <c r="CS66" s="140"/>
      <c r="CT66" s="140"/>
      <c r="CU66" s="140"/>
      <c r="CV66" s="140"/>
      <c r="CW66" s="140"/>
      <c r="CX66" s="140"/>
      <c r="CY66" s="140"/>
      <c r="CZ66" s="140"/>
      <c r="DA66" s="140"/>
      <c r="DB66" s="140"/>
      <c r="DC66" s="140"/>
      <c r="DD66" s="140"/>
      <c r="DE66" s="140"/>
      <c r="DF66" s="140"/>
      <c r="DG66" s="140"/>
      <c r="DH66" s="140"/>
      <c r="DI66" s="140"/>
      <c r="DJ66" s="140"/>
      <c r="DK66" s="140"/>
      <c r="DL66" s="140"/>
      <c r="DM66" s="140"/>
      <c r="DN66" s="140"/>
      <c r="DO66" s="140"/>
      <c r="DP66" s="140"/>
      <c r="DQ66" s="140"/>
      <c r="DR66" s="140"/>
      <c r="DS66" s="140"/>
      <c r="DT66" s="140"/>
      <c r="DU66" s="140"/>
      <c r="DV66" s="140"/>
      <c r="DW66" s="140"/>
      <c r="DX66" s="140"/>
      <c r="DY66" s="140"/>
      <c r="DZ66" s="140"/>
      <c r="EA66" s="140"/>
      <c r="EB66" s="140"/>
      <c r="EC66" s="140"/>
      <c r="ED66" s="140"/>
      <c r="EE66" s="140"/>
      <c r="EF66" s="140"/>
      <c r="EG66" s="140"/>
      <c r="EH66" s="140"/>
      <c r="EI66" s="140"/>
      <c r="EJ66" s="140"/>
      <c r="EK66" s="140"/>
      <c r="EL66" s="140"/>
      <c r="EM66" s="140"/>
      <c r="EN66" s="140"/>
      <c r="EO66" s="140"/>
      <c r="EP66" s="140"/>
      <c r="EQ66" s="140"/>
      <c r="ER66" s="140"/>
      <c r="ES66" s="140"/>
      <c r="ET66" s="140"/>
      <c r="EU66" s="140"/>
      <c r="EV66" s="140"/>
      <c r="EW66" s="140"/>
      <c r="EX66" s="140"/>
      <c r="EY66" s="140"/>
      <c r="EZ66" s="140"/>
      <c r="FA66" s="140"/>
      <c r="FB66" s="140"/>
      <c r="FC66" s="140"/>
      <c r="FD66" s="140"/>
      <c r="FE66" s="140"/>
      <c r="FF66" s="140"/>
      <c r="FG66" s="140"/>
      <c r="FH66" s="140"/>
      <c r="FI66" s="140"/>
      <c r="FJ66" s="140"/>
      <c r="FK66" s="140"/>
      <c r="FL66" s="140"/>
      <c r="FM66" s="140"/>
      <c r="FN66" s="140"/>
      <c r="FO66" s="140"/>
      <c r="FP66" s="140"/>
      <c r="FQ66" s="140"/>
      <c r="FR66" s="140"/>
      <c r="FS66" s="140"/>
      <c r="FT66" s="140"/>
      <c r="FU66" s="140"/>
      <c r="FV66" s="140"/>
      <c r="FW66" s="140"/>
      <c r="FX66" s="140"/>
      <c r="FY66" s="140"/>
      <c r="FZ66" s="140"/>
      <c r="GA66" s="140"/>
      <c r="GB66" s="140"/>
      <c r="GC66" s="140"/>
      <c r="GD66" s="140"/>
      <c r="GE66" s="140"/>
      <c r="GF66" s="140"/>
      <c r="GG66" s="140"/>
      <c r="GH66" s="140"/>
      <c r="GI66" s="140"/>
      <c r="GJ66" s="140"/>
      <c r="GK66" s="140"/>
      <c r="GL66" s="140"/>
      <c r="GM66" s="140"/>
      <c r="GN66" s="140"/>
      <c r="GO66" s="140"/>
      <c r="GP66" s="140"/>
      <c r="GQ66" s="140"/>
      <c r="GR66" s="140"/>
      <c r="GS66" s="140"/>
      <c r="GT66" s="140"/>
      <c r="GU66" s="140"/>
      <c r="GV66" s="140"/>
      <c r="GW66" s="140"/>
      <c r="GX66" s="140"/>
      <c r="GY66" s="140"/>
      <c r="GZ66" s="140"/>
      <c r="HA66" s="140"/>
      <c r="HB66" s="140"/>
      <c r="HC66" s="140"/>
      <c r="HD66" s="140"/>
      <c r="HE66" s="140"/>
      <c r="HF66" s="140"/>
      <c r="HG66" s="140"/>
      <c r="HH66" s="140"/>
      <c r="HI66" s="140"/>
      <c r="HJ66" s="140"/>
      <c r="HK66" s="140"/>
      <c r="HL66" s="140"/>
      <c r="HM66" s="140"/>
      <c r="HN66" s="140"/>
      <c r="HO66" s="140"/>
      <c r="HP66" s="140"/>
      <c r="HQ66" s="140"/>
      <c r="HR66" s="140"/>
      <c r="HS66" s="140"/>
      <c r="HT66" s="140"/>
      <c r="HU66" s="140"/>
      <c r="HV66" s="140"/>
      <c r="HW66" s="140"/>
      <c r="HX66" s="140"/>
      <c r="HY66" s="140"/>
      <c r="HZ66" s="140"/>
      <c r="IA66" s="140"/>
      <c r="IB66" s="140"/>
      <c r="IC66" s="140"/>
      <c r="ID66" s="140"/>
      <c r="IE66" s="140"/>
      <c r="IF66" s="140"/>
      <c r="IG66" s="140"/>
      <c r="IH66" s="140"/>
      <c r="II66" s="140"/>
      <c r="IJ66" s="140"/>
      <c r="IK66" s="140"/>
      <c r="IL66" s="140"/>
      <c r="IM66" s="140"/>
      <c r="IN66" s="140"/>
      <c r="IO66" s="140"/>
      <c r="IP66" s="140"/>
      <c r="IQ66" s="140"/>
      <c r="IR66" s="140"/>
      <c r="IS66" s="140"/>
      <c r="IT66" s="140"/>
      <c r="IU66" s="140"/>
      <c r="IV66" s="140"/>
    </row>
    <row r="67" spans="1:256">
      <c r="A67" s="161" t="s">
        <v>126</v>
      </c>
      <c r="B67" s="140"/>
      <c r="C67" s="140" t="s">
        <v>127</v>
      </c>
      <c r="D67" s="140" t="s">
        <v>128</v>
      </c>
      <c r="E67" s="140" t="str">
        <f ca="1">IF(F67&lt;10,"0","")</f>
        <v>0</v>
      </c>
      <c r="F67" s="162">
        <f ca="1">VALUE(B68)</f>
        <v>5</v>
      </c>
      <c r="G67" s="140" t="s">
        <v>129</v>
      </c>
      <c r="H67" s="169" t="str">
        <f ca="1">IF(I67&lt;10,"0","")</f>
        <v>0</v>
      </c>
      <c r="I67" s="162">
        <f ca="1">VALUE(B69)</f>
        <v>6</v>
      </c>
      <c r="J67" s="140" t="s">
        <v>130</v>
      </c>
      <c r="K67" s="168">
        <f ca="1">VALUE(B70)</f>
        <v>2026</v>
      </c>
      <c r="L67" s="168"/>
      <c r="M67" s="140"/>
      <c r="N67" s="140"/>
      <c r="O67" s="140"/>
      <c r="P67" s="162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  <c r="CP67" s="140"/>
      <c r="CQ67" s="140"/>
      <c r="CR67" s="140"/>
      <c r="CS67" s="140"/>
      <c r="CT67" s="140"/>
      <c r="CU67" s="140"/>
      <c r="CV67" s="140"/>
      <c r="CW67" s="140"/>
      <c r="CX67" s="140"/>
      <c r="CY67" s="140"/>
      <c r="CZ67" s="140"/>
      <c r="DA67" s="140"/>
      <c r="DB67" s="140"/>
      <c r="DC67" s="140"/>
      <c r="DD67" s="140"/>
      <c r="DE67" s="140"/>
      <c r="DF67" s="140"/>
      <c r="DG67" s="140"/>
      <c r="DH67" s="140"/>
      <c r="DI67" s="140"/>
      <c r="DJ67" s="140"/>
      <c r="DK67" s="140"/>
      <c r="DL67" s="140"/>
      <c r="DM67" s="140"/>
      <c r="DN67" s="140"/>
      <c r="DO67" s="140"/>
      <c r="DP67" s="140"/>
      <c r="DQ67" s="140"/>
      <c r="DR67" s="140"/>
      <c r="DS67" s="140"/>
      <c r="DT67" s="140"/>
      <c r="DU67" s="140"/>
      <c r="DV67" s="140"/>
      <c r="DW67" s="140"/>
      <c r="DX67" s="140"/>
      <c r="DY67" s="140"/>
      <c r="DZ67" s="140"/>
      <c r="EA67" s="140"/>
      <c r="EB67" s="140"/>
      <c r="EC67" s="140"/>
      <c r="ED67" s="140"/>
      <c r="EE67" s="140"/>
      <c r="EF67" s="140"/>
      <c r="EG67" s="140"/>
      <c r="EH67" s="140"/>
      <c r="EI67" s="140"/>
      <c r="EJ67" s="140"/>
      <c r="EK67" s="140"/>
      <c r="EL67" s="140"/>
      <c r="EM67" s="140"/>
      <c r="EN67" s="140"/>
      <c r="EO67" s="140"/>
      <c r="EP67" s="140"/>
      <c r="EQ67" s="140"/>
      <c r="ER67" s="140"/>
      <c r="ES67" s="140"/>
      <c r="ET67" s="140"/>
      <c r="EU67" s="140"/>
      <c r="EV67" s="140"/>
      <c r="EW67" s="140"/>
      <c r="EX67" s="140"/>
      <c r="EY67" s="140"/>
      <c r="EZ67" s="140"/>
      <c r="FA67" s="140"/>
      <c r="FB67" s="140"/>
      <c r="FC67" s="140"/>
      <c r="FD67" s="140"/>
      <c r="FE67" s="140"/>
      <c r="FF67" s="140"/>
      <c r="FG67" s="140"/>
      <c r="FH67" s="140"/>
      <c r="FI67" s="140"/>
      <c r="FJ67" s="140"/>
      <c r="FK67" s="140"/>
      <c r="FL67" s="140"/>
      <c r="FM67" s="140"/>
      <c r="FN67" s="140"/>
      <c r="FO67" s="140"/>
      <c r="FP67" s="140"/>
      <c r="FQ67" s="140"/>
      <c r="FR67" s="140"/>
      <c r="FS67" s="140"/>
      <c r="FT67" s="140"/>
      <c r="FU67" s="140"/>
      <c r="FV67" s="140"/>
      <c r="FW67" s="140"/>
      <c r="FX67" s="140"/>
      <c r="FY67" s="140"/>
      <c r="FZ67" s="140"/>
      <c r="GA67" s="140"/>
      <c r="GB67" s="140"/>
      <c r="GC67" s="140"/>
      <c r="GD67" s="140"/>
      <c r="GE67" s="140"/>
      <c r="GF67" s="140"/>
      <c r="GG67" s="140"/>
      <c r="GH67" s="140"/>
      <c r="GI67" s="140"/>
      <c r="GJ67" s="140"/>
      <c r="GK67" s="140"/>
      <c r="GL67" s="140"/>
      <c r="GM67" s="140"/>
      <c r="GN67" s="140"/>
      <c r="GO67" s="140"/>
      <c r="GP67" s="140"/>
      <c r="GQ67" s="140"/>
      <c r="GR67" s="140"/>
      <c r="GS67" s="140"/>
      <c r="GT67" s="140"/>
      <c r="GU67" s="140"/>
      <c r="GV67" s="140"/>
      <c r="GW67" s="140"/>
      <c r="GX67" s="140"/>
      <c r="GY67" s="140"/>
      <c r="GZ67" s="140"/>
      <c r="HA67" s="140"/>
      <c r="HB67" s="140"/>
      <c r="HC67" s="140"/>
      <c r="HD67" s="140"/>
      <c r="HE67" s="140"/>
      <c r="HF67" s="140"/>
      <c r="HG67" s="140"/>
      <c r="HH67" s="140"/>
      <c r="HI67" s="140"/>
      <c r="HJ67" s="140"/>
      <c r="HK67" s="140"/>
      <c r="HL67" s="140"/>
      <c r="HM67" s="140"/>
      <c r="HN67" s="140"/>
      <c r="HO67" s="140"/>
      <c r="HP67" s="140"/>
      <c r="HQ67" s="140"/>
      <c r="HR67" s="140"/>
      <c r="HS67" s="140"/>
      <c r="HT67" s="140"/>
      <c r="HU67" s="140"/>
      <c r="HV67" s="140"/>
      <c r="HW67" s="140"/>
      <c r="HX67" s="140"/>
      <c r="HY67" s="140"/>
      <c r="HZ67" s="140"/>
      <c r="IA67" s="140"/>
      <c r="IB67" s="140"/>
      <c r="IC67" s="140"/>
      <c r="ID67" s="140"/>
      <c r="IE67" s="140"/>
      <c r="IF67" s="140"/>
      <c r="IG67" s="140"/>
      <c r="IH67" s="140"/>
      <c r="II67" s="140"/>
      <c r="IJ67" s="140"/>
      <c r="IK67" s="140"/>
      <c r="IL67" s="140"/>
      <c r="IM67" s="140"/>
      <c r="IN67" s="140"/>
      <c r="IO67" s="140"/>
      <c r="IP67" s="140"/>
      <c r="IQ67" s="140"/>
      <c r="IR67" s="140"/>
      <c r="IS67" s="140"/>
      <c r="IT67" s="140"/>
      <c r="IU67" s="140"/>
      <c r="IV67" s="140"/>
    </row>
    <row r="68" spans="1:256">
      <c r="A68" s="170" t="s">
        <v>131</v>
      </c>
      <c r="B68" s="171">
        <f ca="1">DAY(TODAY())</f>
        <v>5</v>
      </c>
      <c r="C68" s="162"/>
      <c r="D68" s="140"/>
      <c r="E68" s="140"/>
      <c r="F68" s="140"/>
      <c r="G68" s="162"/>
      <c r="H68" s="140"/>
      <c r="I68" s="140"/>
      <c r="J68" s="140"/>
      <c r="K68" s="140"/>
      <c r="L68" s="162"/>
      <c r="M68" s="140"/>
      <c r="N68" s="140"/>
      <c r="O68" s="140"/>
      <c r="P68" s="162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  <c r="CP68" s="140"/>
      <c r="CQ68" s="140"/>
      <c r="CR68" s="140"/>
      <c r="CS68" s="140"/>
      <c r="CT68" s="140"/>
      <c r="CU68" s="140"/>
      <c r="CV68" s="140"/>
      <c r="CW68" s="140"/>
      <c r="CX68" s="140"/>
      <c r="CY68" s="140"/>
      <c r="CZ68" s="140"/>
      <c r="DA68" s="140"/>
      <c r="DB68" s="140"/>
      <c r="DC68" s="140"/>
      <c r="DD68" s="140"/>
      <c r="DE68" s="140"/>
      <c r="DF68" s="140"/>
      <c r="DG68" s="140"/>
      <c r="DH68" s="140"/>
      <c r="DI68" s="140"/>
      <c r="DJ68" s="140"/>
      <c r="DK68" s="140"/>
      <c r="DL68" s="140"/>
      <c r="DM68" s="140"/>
      <c r="DN68" s="140"/>
      <c r="DO68" s="140"/>
      <c r="DP68" s="140"/>
      <c r="DQ68" s="140"/>
      <c r="DR68" s="140"/>
      <c r="DS68" s="140"/>
      <c r="DT68" s="140"/>
      <c r="DU68" s="140"/>
      <c r="DV68" s="140"/>
      <c r="DW68" s="140"/>
      <c r="DX68" s="140"/>
      <c r="DY68" s="140"/>
      <c r="DZ68" s="140"/>
      <c r="EA68" s="140"/>
      <c r="EB68" s="140"/>
      <c r="EC68" s="140"/>
      <c r="ED68" s="140"/>
      <c r="EE68" s="140"/>
      <c r="EF68" s="140"/>
      <c r="EG68" s="140"/>
      <c r="EH68" s="140"/>
      <c r="EI68" s="140"/>
      <c r="EJ68" s="140"/>
      <c r="EK68" s="140"/>
      <c r="EL68" s="140"/>
      <c r="EM68" s="140"/>
      <c r="EN68" s="140"/>
      <c r="EO68" s="140"/>
      <c r="EP68" s="140"/>
      <c r="EQ68" s="140"/>
      <c r="ER68" s="140"/>
      <c r="ES68" s="140"/>
      <c r="ET68" s="140"/>
      <c r="EU68" s="140"/>
      <c r="EV68" s="140"/>
      <c r="EW68" s="140"/>
      <c r="EX68" s="140"/>
      <c r="EY68" s="140"/>
      <c r="EZ68" s="140"/>
      <c r="FA68" s="140"/>
      <c r="FB68" s="140"/>
      <c r="FC68" s="140"/>
      <c r="FD68" s="140"/>
      <c r="FE68" s="140"/>
      <c r="FF68" s="140"/>
      <c r="FG68" s="140"/>
      <c r="FH68" s="140"/>
      <c r="FI68" s="140"/>
      <c r="FJ68" s="140"/>
      <c r="FK68" s="140"/>
      <c r="FL68" s="140"/>
      <c r="FM68" s="140"/>
      <c r="FN68" s="140"/>
      <c r="FO68" s="140"/>
      <c r="FP68" s="140"/>
      <c r="FQ68" s="140"/>
      <c r="FR68" s="140"/>
      <c r="FS68" s="140"/>
      <c r="FT68" s="140"/>
      <c r="FU68" s="140"/>
      <c r="FV68" s="140"/>
      <c r="FW68" s="140"/>
      <c r="FX68" s="140"/>
      <c r="FY68" s="140"/>
      <c r="FZ68" s="140"/>
      <c r="GA68" s="140"/>
      <c r="GB68" s="140"/>
      <c r="GC68" s="140"/>
      <c r="GD68" s="140"/>
      <c r="GE68" s="140"/>
      <c r="GF68" s="140"/>
      <c r="GG68" s="140"/>
      <c r="GH68" s="140"/>
      <c r="GI68" s="140"/>
      <c r="GJ68" s="140"/>
      <c r="GK68" s="140"/>
      <c r="GL68" s="140"/>
      <c r="GM68" s="140"/>
      <c r="GN68" s="140"/>
      <c r="GO68" s="140"/>
      <c r="GP68" s="140"/>
      <c r="GQ68" s="140"/>
      <c r="GR68" s="140"/>
      <c r="GS68" s="140"/>
      <c r="GT68" s="140"/>
      <c r="GU68" s="140"/>
      <c r="GV68" s="140"/>
      <c r="GW68" s="140"/>
      <c r="GX68" s="140"/>
      <c r="GY68" s="140"/>
      <c r="GZ68" s="140"/>
      <c r="HA68" s="140"/>
      <c r="HB68" s="140"/>
      <c r="HC68" s="140"/>
      <c r="HD68" s="140"/>
      <c r="HE68" s="140"/>
      <c r="HF68" s="140"/>
      <c r="HG68" s="140"/>
      <c r="HH68" s="140"/>
      <c r="HI68" s="140"/>
      <c r="HJ68" s="140"/>
      <c r="HK68" s="140"/>
      <c r="HL68" s="140"/>
      <c r="HM68" s="140"/>
      <c r="HN68" s="140"/>
      <c r="HO68" s="140"/>
      <c r="HP68" s="140"/>
      <c r="HQ68" s="140"/>
      <c r="HR68" s="140"/>
      <c r="HS68" s="140"/>
      <c r="HT68" s="140"/>
      <c r="HU68" s="140"/>
      <c r="HV68" s="140"/>
      <c r="HW68" s="140"/>
      <c r="HX68" s="140"/>
      <c r="HY68" s="140"/>
      <c r="HZ68" s="140"/>
      <c r="IA68" s="140"/>
      <c r="IB68" s="140"/>
      <c r="IC68" s="140"/>
      <c r="ID68" s="140"/>
      <c r="IE68" s="140"/>
      <c r="IF68" s="140"/>
      <c r="IG68" s="140"/>
      <c r="IH68" s="140"/>
      <c r="II68" s="140"/>
      <c r="IJ68" s="140"/>
      <c r="IK68" s="140"/>
      <c r="IL68" s="140"/>
      <c r="IM68" s="140"/>
      <c r="IN68" s="140"/>
      <c r="IO68" s="140"/>
      <c r="IP68" s="140"/>
      <c r="IQ68" s="140"/>
      <c r="IR68" s="140"/>
      <c r="IS68" s="140"/>
      <c r="IT68" s="140"/>
      <c r="IU68" s="140"/>
      <c r="IV68" s="140"/>
    </row>
    <row r="69" spans="1:256">
      <c r="A69" s="169" t="s">
        <v>132</v>
      </c>
      <c r="B69" s="171">
        <f ca="1">MONTH(TODAY())</f>
        <v>6</v>
      </c>
      <c r="C69" s="162"/>
      <c r="D69" s="140"/>
      <c r="E69" s="140"/>
      <c r="F69" s="140"/>
      <c r="G69" s="162"/>
      <c r="H69" s="140"/>
      <c r="I69" s="162"/>
      <c r="J69" s="140"/>
      <c r="K69" s="140"/>
      <c r="L69" s="162"/>
      <c r="M69" s="140"/>
      <c r="N69" s="140"/>
      <c r="O69" s="140"/>
      <c r="P69" s="162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  <c r="CP69" s="140"/>
      <c r="CQ69" s="140"/>
      <c r="CR69" s="140"/>
      <c r="CS69" s="140"/>
      <c r="CT69" s="140"/>
      <c r="CU69" s="140"/>
      <c r="CV69" s="140"/>
      <c r="CW69" s="140"/>
      <c r="CX69" s="140"/>
      <c r="CY69" s="140"/>
      <c r="CZ69" s="140"/>
      <c r="DA69" s="140"/>
      <c r="DB69" s="140"/>
      <c r="DC69" s="140"/>
      <c r="DD69" s="140"/>
      <c r="DE69" s="140"/>
      <c r="DF69" s="140"/>
      <c r="DG69" s="140"/>
      <c r="DH69" s="140"/>
      <c r="DI69" s="140"/>
      <c r="DJ69" s="140"/>
      <c r="DK69" s="140"/>
      <c r="DL69" s="140"/>
      <c r="DM69" s="140"/>
      <c r="DN69" s="140"/>
      <c r="DO69" s="140"/>
      <c r="DP69" s="140"/>
      <c r="DQ69" s="140"/>
      <c r="DR69" s="140"/>
      <c r="DS69" s="140"/>
      <c r="DT69" s="140"/>
      <c r="DU69" s="140"/>
      <c r="DV69" s="140"/>
      <c r="DW69" s="140"/>
      <c r="DX69" s="140"/>
      <c r="DY69" s="140"/>
      <c r="DZ69" s="140"/>
      <c r="EA69" s="140"/>
      <c r="EB69" s="140"/>
      <c r="EC69" s="140"/>
      <c r="ED69" s="140"/>
      <c r="EE69" s="140"/>
      <c r="EF69" s="140"/>
      <c r="EG69" s="140"/>
      <c r="EH69" s="140"/>
      <c r="EI69" s="140"/>
      <c r="EJ69" s="140"/>
      <c r="EK69" s="140"/>
      <c r="EL69" s="140"/>
      <c r="EM69" s="140"/>
      <c r="EN69" s="140"/>
      <c r="EO69" s="140"/>
      <c r="EP69" s="140"/>
      <c r="EQ69" s="140"/>
      <c r="ER69" s="140"/>
      <c r="ES69" s="140"/>
      <c r="ET69" s="140"/>
      <c r="EU69" s="140"/>
      <c r="EV69" s="140"/>
      <c r="EW69" s="140"/>
      <c r="EX69" s="140"/>
      <c r="EY69" s="140"/>
      <c r="EZ69" s="140"/>
      <c r="FA69" s="140"/>
      <c r="FB69" s="140"/>
      <c r="FC69" s="140"/>
      <c r="FD69" s="140"/>
      <c r="FE69" s="140"/>
      <c r="FF69" s="140"/>
      <c r="FG69" s="140"/>
      <c r="FH69" s="140"/>
      <c r="FI69" s="140"/>
      <c r="FJ69" s="140"/>
      <c r="FK69" s="140"/>
      <c r="FL69" s="140"/>
      <c r="FM69" s="140"/>
      <c r="FN69" s="140"/>
      <c r="FO69" s="140"/>
      <c r="FP69" s="140"/>
      <c r="FQ69" s="140"/>
      <c r="FR69" s="140"/>
      <c r="FS69" s="140"/>
      <c r="FT69" s="140"/>
      <c r="FU69" s="140"/>
      <c r="FV69" s="140"/>
      <c r="FW69" s="140"/>
      <c r="FX69" s="140"/>
      <c r="FY69" s="140"/>
      <c r="FZ69" s="140"/>
      <c r="GA69" s="140"/>
      <c r="GB69" s="140"/>
      <c r="GC69" s="140"/>
      <c r="GD69" s="140"/>
      <c r="GE69" s="140"/>
      <c r="GF69" s="140"/>
      <c r="GG69" s="140"/>
      <c r="GH69" s="140"/>
      <c r="GI69" s="140"/>
      <c r="GJ69" s="140"/>
      <c r="GK69" s="140"/>
      <c r="GL69" s="140"/>
      <c r="GM69" s="140"/>
      <c r="GN69" s="140"/>
      <c r="GO69" s="140"/>
      <c r="GP69" s="140"/>
      <c r="GQ69" s="140"/>
      <c r="GR69" s="140"/>
      <c r="GS69" s="140"/>
      <c r="GT69" s="140"/>
      <c r="GU69" s="140"/>
      <c r="GV69" s="140"/>
      <c r="GW69" s="140"/>
      <c r="GX69" s="140"/>
      <c r="GY69" s="140"/>
      <c r="GZ69" s="140"/>
      <c r="HA69" s="140"/>
      <c r="HB69" s="140"/>
      <c r="HC69" s="140"/>
      <c r="HD69" s="140"/>
      <c r="HE69" s="140"/>
      <c r="HF69" s="140"/>
      <c r="HG69" s="140"/>
      <c r="HH69" s="140"/>
      <c r="HI69" s="140"/>
      <c r="HJ69" s="140"/>
      <c r="HK69" s="140"/>
      <c r="HL69" s="140"/>
      <c r="HM69" s="140"/>
      <c r="HN69" s="140"/>
      <c r="HO69" s="140"/>
      <c r="HP69" s="140"/>
      <c r="HQ69" s="140"/>
      <c r="HR69" s="140"/>
      <c r="HS69" s="140"/>
      <c r="HT69" s="140"/>
      <c r="HU69" s="140"/>
      <c r="HV69" s="140"/>
      <c r="HW69" s="140"/>
      <c r="HX69" s="140"/>
      <c r="HY69" s="140"/>
      <c r="HZ69" s="140"/>
      <c r="IA69" s="140"/>
      <c r="IB69" s="140"/>
      <c r="IC69" s="140"/>
      <c r="ID69" s="140"/>
      <c r="IE69" s="140"/>
      <c r="IF69" s="140"/>
      <c r="IG69" s="140"/>
      <c r="IH69" s="140"/>
      <c r="II69" s="140"/>
      <c r="IJ69" s="140"/>
      <c r="IK69" s="140"/>
      <c r="IL69" s="140"/>
      <c r="IM69" s="140"/>
      <c r="IN69" s="140"/>
      <c r="IO69" s="140"/>
      <c r="IP69" s="140"/>
      <c r="IQ69" s="140"/>
      <c r="IR69" s="140"/>
      <c r="IS69" s="140"/>
      <c r="IT69" s="140"/>
      <c r="IU69" s="140"/>
      <c r="IV69" s="140"/>
    </row>
    <row r="70" spans="1:256">
      <c r="A70" s="169" t="s">
        <v>133</v>
      </c>
      <c r="B70" s="171">
        <f ca="1">YEAR(TODAY())</f>
        <v>2026</v>
      </c>
      <c r="C70" s="162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62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  <c r="BY70" s="140"/>
      <c r="BZ70" s="140"/>
      <c r="CA70" s="140"/>
      <c r="CB70" s="140"/>
      <c r="CC70" s="140"/>
      <c r="CD70" s="140"/>
      <c r="CE70" s="140"/>
      <c r="CF70" s="140"/>
      <c r="CG70" s="140"/>
      <c r="CH70" s="140"/>
      <c r="CI70" s="140"/>
      <c r="CJ70" s="140"/>
      <c r="CK70" s="140"/>
      <c r="CL70" s="140"/>
      <c r="CM70" s="140"/>
      <c r="CN70" s="140"/>
      <c r="CO70" s="140"/>
      <c r="CP70" s="140"/>
      <c r="CQ70" s="140"/>
      <c r="CR70" s="140"/>
      <c r="CS70" s="140"/>
      <c r="CT70" s="140"/>
      <c r="CU70" s="140"/>
      <c r="CV70" s="140"/>
      <c r="CW70" s="140"/>
      <c r="CX70" s="140"/>
      <c r="CY70" s="140"/>
      <c r="CZ70" s="140"/>
      <c r="DA70" s="140"/>
      <c r="DB70" s="140"/>
      <c r="DC70" s="140"/>
      <c r="DD70" s="140"/>
      <c r="DE70" s="140"/>
      <c r="DF70" s="140"/>
      <c r="DG70" s="140"/>
      <c r="DH70" s="140"/>
      <c r="DI70" s="140"/>
      <c r="DJ70" s="140"/>
      <c r="DK70" s="140"/>
      <c r="DL70" s="140"/>
      <c r="DM70" s="140"/>
      <c r="DN70" s="140"/>
      <c r="DO70" s="140"/>
      <c r="DP70" s="140"/>
      <c r="DQ70" s="140"/>
      <c r="DR70" s="140"/>
      <c r="DS70" s="140"/>
      <c r="DT70" s="140"/>
      <c r="DU70" s="140"/>
      <c r="DV70" s="140"/>
      <c r="DW70" s="140"/>
      <c r="DX70" s="140"/>
      <c r="DY70" s="140"/>
      <c r="DZ70" s="140"/>
      <c r="EA70" s="140"/>
      <c r="EB70" s="140"/>
      <c r="EC70" s="140"/>
      <c r="ED70" s="140"/>
      <c r="EE70" s="140"/>
      <c r="EF70" s="140"/>
      <c r="EG70" s="140"/>
      <c r="EH70" s="140"/>
      <c r="EI70" s="140"/>
      <c r="EJ70" s="140"/>
      <c r="EK70" s="140"/>
      <c r="EL70" s="140"/>
      <c r="EM70" s="140"/>
      <c r="EN70" s="140"/>
      <c r="EO70" s="140"/>
      <c r="EP70" s="140"/>
      <c r="EQ70" s="140"/>
      <c r="ER70" s="140"/>
      <c r="ES70" s="140"/>
      <c r="ET70" s="140"/>
      <c r="EU70" s="140"/>
      <c r="EV70" s="140"/>
      <c r="EW70" s="140"/>
      <c r="EX70" s="140"/>
      <c r="EY70" s="140"/>
      <c r="EZ70" s="140"/>
      <c r="FA70" s="140"/>
      <c r="FB70" s="140"/>
      <c r="FC70" s="140"/>
      <c r="FD70" s="140"/>
      <c r="FE70" s="140"/>
      <c r="FF70" s="140"/>
      <c r="FG70" s="140"/>
      <c r="FH70" s="140"/>
      <c r="FI70" s="140"/>
      <c r="FJ70" s="140"/>
      <c r="FK70" s="140"/>
      <c r="FL70" s="140"/>
      <c r="FM70" s="140"/>
      <c r="FN70" s="140"/>
      <c r="FO70" s="140"/>
      <c r="FP70" s="140"/>
      <c r="FQ70" s="140"/>
      <c r="FR70" s="140"/>
      <c r="FS70" s="140"/>
      <c r="FT70" s="140"/>
      <c r="FU70" s="140"/>
      <c r="FV70" s="140"/>
      <c r="FW70" s="140"/>
      <c r="FX70" s="140"/>
      <c r="FY70" s="140"/>
      <c r="FZ70" s="140"/>
      <c r="GA70" s="140"/>
      <c r="GB70" s="140"/>
      <c r="GC70" s="140"/>
      <c r="GD70" s="140"/>
      <c r="GE70" s="140"/>
      <c r="GF70" s="140"/>
      <c r="GG70" s="140"/>
      <c r="GH70" s="140"/>
      <c r="GI70" s="140"/>
      <c r="GJ70" s="140"/>
      <c r="GK70" s="140"/>
      <c r="GL70" s="140"/>
      <c r="GM70" s="140"/>
      <c r="GN70" s="140"/>
      <c r="GO70" s="140"/>
      <c r="GP70" s="140"/>
      <c r="GQ70" s="140"/>
      <c r="GR70" s="140"/>
      <c r="GS70" s="140"/>
      <c r="GT70" s="140"/>
      <c r="GU70" s="140"/>
      <c r="GV70" s="140"/>
      <c r="GW70" s="140"/>
      <c r="GX70" s="140"/>
      <c r="GY70" s="140"/>
      <c r="GZ70" s="140"/>
      <c r="HA70" s="140"/>
      <c r="HB70" s="140"/>
      <c r="HC70" s="140"/>
      <c r="HD70" s="140"/>
      <c r="HE70" s="140"/>
      <c r="HF70" s="140"/>
      <c r="HG70" s="140"/>
      <c r="HH70" s="140"/>
      <c r="HI70" s="140"/>
      <c r="HJ70" s="140"/>
      <c r="HK70" s="140"/>
      <c r="HL70" s="140"/>
      <c r="HM70" s="140"/>
      <c r="HN70" s="140"/>
      <c r="HO70" s="140"/>
      <c r="HP70" s="140"/>
      <c r="HQ70" s="140"/>
      <c r="HR70" s="140"/>
      <c r="HS70" s="140"/>
      <c r="HT70" s="140"/>
      <c r="HU70" s="140"/>
      <c r="HV70" s="140"/>
      <c r="HW70" s="140"/>
      <c r="HX70" s="140"/>
      <c r="HY70" s="140"/>
      <c r="HZ70" s="140"/>
      <c r="IA70" s="140"/>
      <c r="IB70" s="140"/>
      <c r="IC70" s="140"/>
      <c r="ID70" s="140"/>
      <c r="IE70" s="140"/>
      <c r="IF70" s="140"/>
      <c r="IG70" s="140"/>
      <c r="IH70" s="140"/>
      <c r="II70" s="140"/>
      <c r="IJ70" s="140"/>
      <c r="IK70" s="140"/>
      <c r="IL70" s="140"/>
      <c r="IM70" s="140"/>
      <c r="IN70" s="140"/>
      <c r="IO70" s="140"/>
      <c r="IP70" s="140"/>
      <c r="IQ70" s="140"/>
      <c r="IR70" s="140"/>
      <c r="IS70" s="140"/>
      <c r="IT70" s="140"/>
      <c r="IU70" s="140"/>
      <c r="IV70" s="140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I8"/>
  <sheetViews>
    <sheetView workbookViewId="0">
      <selection activeCell="D16" sqref="D16"/>
    </sheetView>
  </sheetViews>
  <sheetFormatPr defaultColWidth="9" defaultRowHeight="15.6"/>
  <cols>
    <col min="1" max="1" width="6.6640625" style="59" customWidth="1"/>
    <col min="2" max="2" width="36.33203125" style="59" customWidth="1"/>
    <col min="3" max="3" width="20.6640625" style="65" customWidth="1"/>
    <col min="4" max="4" width="21.6640625" style="59" customWidth="1"/>
    <col min="5" max="5" width="20" style="59" customWidth="1"/>
    <col min="6" max="6" width="22.44140625" style="59" customWidth="1"/>
    <col min="7" max="7" width="12" style="59" customWidth="1"/>
    <col min="8" max="8" width="9" style="59"/>
    <col min="9" max="9" width="13.109375" style="59" bestFit="1" customWidth="1"/>
    <col min="10" max="254" width="9" style="59"/>
    <col min="255" max="255" width="8.88671875" style="59" customWidth="1"/>
    <col min="256" max="256" width="29.6640625" style="59" customWidth="1"/>
    <col min="257" max="257" width="20.6640625" style="59" customWidth="1"/>
    <col min="258" max="258" width="21.6640625" style="59" customWidth="1"/>
    <col min="259" max="259" width="20" style="59" customWidth="1"/>
    <col min="260" max="260" width="22.44140625" style="59" customWidth="1"/>
    <col min="261" max="261" width="12.88671875" style="59" customWidth="1"/>
    <col min="262" max="262" width="17.33203125" style="59" customWidth="1"/>
    <col min="263" max="263" width="21.44140625" style="59" customWidth="1"/>
    <col min="264" max="510" width="9" style="59"/>
    <col min="511" max="511" width="8.88671875" style="59" customWidth="1"/>
    <col min="512" max="512" width="29.6640625" style="59" customWidth="1"/>
    <col min="513" max="513" width="20.6640625" style="59" customWidth="1"/>
    <col min="514" max="514" width="21.6640625" style="59" customWidth="1"/>
    <col min="515" max="515" width="20" style="59" customWidth="1"/>
    <col min="516" max="516" width="22.44140625" style="59" customWidth="1"/>
    <col min="517" max="517" width="12.88671875" style="59" customWidth="1"/>
    <col min="518" max="518" width="17.33203125" style="59" customWidth="1"/>
    <col min="519" max="519" width="21.44140625" style="59" customWidth="1"/>
    <col min="520" max="766" width="9" style="59"/>
    <col min="767" max="767" width="8.88671875" style="59" customWidth="1"/>
    <col min="768" max="768" width="29.6640625" style="59" customWidth="1"/>
    <col min="769" max="769" width="20.6640625" style="59" customWidth="1"/>
    <col min="770" max="770" width="21.6640625" style="59" customWidth="1"/>
    <col min="771" max="771" width="20" style="59" customWidth="1"/>
    <col min="772" max="772" width="22.44140625" style="59" customWidth="1"/>
    <col min="773" max="773" width="12.88671875" style="59" customWidth="1"/>
    <col min="774" max="774" width="17.33203125" style="59" customWidth="1"/>
    <col min="775" max="775" width="21.44140625" style="59" customWidth="1"/>
    <col min="776" max="1022" width="9" style="59"/>
    <col min="1023" max="1023" width="8.88671875" style="59" customWidth="1"/>
    <col min="1024" max="1024" width="29.6640625" style="59" customWidth="1"/>
    <col min="1025" max="1025" width="20.6640625" style="59" customWidth="1"/>
    <col min="1026" max="1026" width="21.6640625" style="59" customWidth="1"/>
    <col min="1027" max="1027" width="20" style="59" customWidth="1"/>
    <col min="1028" max="1028" width="22.44140625" style="59" customWidth="1"/>
    <col min="1029" max="1029" width="12.88671875" style="59" customWidth="1"/>
    <col min="1030" max="1030" width="17.33203125" style="59" customWidth="1"/>
    <col min="1031" max="1031" width="21.44140625" style="59" customWidth="1"/>
    <col min="1032" max="1278" width="9" style="59"/>
    <col min="1279" max="1279" width="8.88671875" style="59" customWidth="1"/>
    <col min="1280" max="1280" width="29.6640625" style="59" customWidth="1"/>
    <col min="1281" max="1281" width="20.6640625" style="59" customWidth="1"/>
    <col min="1282" max="1282" width="21.6640625" style="59" customWidth="1"/>
    <col min="1283" max="1283" width="20" style="59" customWidth="1"/>
    <col min="1284" max="1284" width="22.44140625" style="59" customWidth="1"/>
    <col min="1285" max="1285" width="12.88671875" style="59" customWidth="1"/>
    <col min="1286" max="1286" width="17.33203125" style="59" customWidth="1"/>
    <col min="1287" max="1287" width="21.44140625" style="59" customWidth="1"/>
    <col min="1288" max="1534" width="9" style="59"/>
    <col min="1535" max="1535" width="8.88671875" style="59" customWidth="1"/>
    <col min="1536" max="1536" width="29.6640625" style="59" customWidth="1"/>
    <col min="1537" max="1537" width="20.6640625" style="59" customWidth="1"/>
    <col min="1538" max="1538" width="21.6640625" style="59" customWidth="1"/>
    <col min="1539" max="1539" width="20" style="59" customWidth="1"/>
    <col min="1540" max="1540" width="22.44140625" style="59" customWidth="1"/>
    <col min="1541" max="1541" width="12.88671875" style="59" customWidth="1"/>
    <col min="1542" max="1542" width="17.33203125" style="59" customWidth="1"/>
    <col min="1543" max="1543" width="21.44140625" style="59" customWidth="1"/>
    <col min="1544" max="1790" width="9" style="59"/>
    <col min="1791" max="1791" width="8.88671875" style="59" customWidth="1"/>
    <col min="1792" max="1792" width="29.6640625" style="59" customWidth="1"/>
    <col min="1793" max="1793" width="20.6640625" style="59" customWidth="1"/>
    <col min="1794" max="1794" width="21.6640625" style="59" customWidth="1"/>
    <col min="1795" max="1795" width="20" style="59" customWidth="1"/>
    <col min="1796" max="1796" width="22.44140625" style="59" customWidth="1"/>
    <col min="1797" max="1797" width="12.88671875" style="59" customWidth="1"/>
    <col min="1798" max="1798" width="17.33203125" style="59" customWidth="1"/>
    <col min="1799" max="1799" width="21.44140625" style="59" customWidth="1"/>
    <col min="1800" max="2046" width="9" style="59"/>
    <col min="2047" max="2047" width="8.88671875" style="59" customWidth="1"/>
    <col min="2048" max="2048" width="29.6640625" style="59" customWidth="1"/>
    <col min="2049" max="2049" width="20.6640625" style="59" customWidth="1"/>
    <col min="2050" max="2050" width="21.6640625" style="59" customWidth="1"/>
    <col min="2051" max="2051" width="20" style="59" customWidth="1"/>
    <col min="2052" max="2052" width="22.44140625" style="59" customWidth="1"/>
    <col min="2053" max="2053" width="12.88671875" style="59" customWidth="1"/>
    <col min="2054" max="2054" width="17.33203125" style="59" customWidth="1"/>
    <col min="2055" max="2055" width="21.44140625" style="59" customWidth="1"/>
    <col min="2056" max="2302" width="9" style="59"/>
    <col min="2303" max="2303" width="8.88671875" style="59" customWidth="1"/>
    <col min="2304" max="2304" width="29.6640625" style="59" customWidth="1"/>
    <col min="2305" max="2305" width="20.6640625" style="59" customWidth="1"/>
    <col min="2306" max="2306" width="21.6640625" style="59" customWidth="1"/>
    <col min="2307" max="2307" width="20" style="59" customWidth="1"/>
    <col min="2308" max="2308" width="22.44140625" style="59" customWidth="1"/>
    <col min="2309" max="2309" width="12.88671875" style="59" customWidth="1"/>
    <col min="2310" max="2310" width="17.33203125" style="59" customWidth="1"/>
    <col min="2311" max="2311" width="21.44140625" style="59" customWidth="1"/>
    <col min="2312" max="2558" width="9" style="59"/>
    <col min="2559" max="2559" width="8.88671875" style="59" customWidth="1"/>
    <col min="2560" max="2560" width="29.6640625" style="59" customWidth="1"/>
    <col min="2561" max="2561" width="20.6640625" style="59" customWidth="1"/>
    <col min="2562" max="2562" width="21.6640625" style="59" customWidth="1"/>
    <col min="2563" max="2563" width="20" style="59" customWidth="1"/>
    <col min="2564" max="2564" width="22.44140625" style="59" customWidth="1"/>
    <col min="2565" max="2565" width="12.88671875" style="59" customWidth="1"/>
    <col min="2566" max="2566" width="17.33203125" style="59" customWidth="1"/>
    <col min="2567" max="2567" width="21.44140625" style="59" customWidth="1"/>
    <col min="2568" max="2814" width="9" style="59"/>
    <col min="2815" max="2815" width="8.88671875" style="59" customWidth="1"/>
    <col min="2816" max="2816" width="29.6640625" style="59" customWidth="1"/>
    <col min="2817" max="2817" width="20.6640625" style="59" customWidth="1"/>
    <col min="2818" max="2818" width="21.6640625" style="59" customWidth="1"/>
    <col min="2819" max="2819" width="20" style="59" customWidth="1"/>
    <col min="2820" max="2820" width="22.44140625" style="59" customWidth="1"/>
    <col min="2821" max="2821" width="12.88671875" style="59" customWidth="1"/>
    <col min="2822" max="2822" width="17.33203125" style="59" customWidth="1"/>
    <col min="2823" max="2823" width="21.44140625" style="59" customWidth="1"/>
    <col min="2824" max="3070" width="9" style="59"/>
    <col min="3071" max="3071" width="8.88671875" style="59" customWidth="1"/>
    <col min="3072" max="3072" width="29.6640625" style="59" customWidth="1"/>
    <col min="3073" max="3073" width="20.6640625" style="59" customWidth="1"/>
    <col min="3074" max="3074" width="21.6640625" style="59" customWidth="1"/>
    <col min="3075" max="3075" width="20" style="59" customWidth="1"/>
    <col min="3076" max="3076" width="22.44140625" style="59" customWidth="1"/>
    <col min="3077" max="3077" width="12.88671875" style="59" customWidth="1"/>
    <col min="3078" max="3078" width="17.33203125" style="59" customWidth="1"/>
    <col min="3079" max="3079" width="21.44140625" style="59" customWidth="1"/>
    <col min="3080" max="3326" width="9" style="59"/>
    <col min="3327" max="3327" width="8.88671875" style="59" customWidth="1"/>
    <col min="3328" max="3328" width="29.6640625" style="59" customWidth="1"/>
    <col min="3329" max="3329" width="20.6640625" style="59" customWidth="1"/>
    <col min="3330" max="3330" width="21.6640625" style="59" customWidth="1"/>
    <col min="3331" max="3331" width="20" style="59" customWidth="1"/>
    <col min="3332" max="3332" width="22.44140625" style="59" customWidth="1"/>
    <col min="3333" max="3333" width="12.88671875" style="59" customWidth="1"/>
    <col min="3334" max="3334" width="17.33203125" style="59" customWidth="1"/>
    <col min="3335" max="3335" width="21.44140625" style="59" customWidth="1"/>
    <col min="3336" max="3582" width="9" style="59"/>
    <col min="3583" max="3583" width="8.88671875" style="59" customWidth="1"/>
    <col min="3584" max="3584" width="29.6640625" style="59" customWidth="1"/>
    <col min="3585" max="3585" width="20.6640625" style="59" customWidth="1"/>
    <col min="3586" max="3586" width="21.6640625" style="59" customWidth="1"/>
    <col min="3587" max="3587" width="20" style="59" customWidth="1"/>
    <col min="3588" max="3588" width="22.44140625" style="59" customWidth="1"/>
    <col min="3589" max="3589" width="12.88671875" style="59" customWidth="1"/>
    <col min="3590" max="3590" width="17.33203125" style="59" customWidth="1"/>
    <col min="3591" max="3591" width="21.44140625" style="59" customWidth="1"/>
    <col min="3592" max="3838" width="9" style="59"/>
    <col min="3839" max="3839" width="8.88671875" style="59" customWidth="1"/>
    <col min="3840" max="3840" width="29.6640625" style="59" customWidth="1"/>
    <col min="3841" max="3841" width="20.6640625" style="59" customWidth="1"/>
    <col min="3842" max="3842" width="21.6640625" style="59" customWidth="1"/>
    <col min="3843" max="3843" width="20" style="59" customWidth="1"/>
    <col min="3844" max="3844" width="22.44140625" style="59" customWidth="1"/>
    <col min="3845" max="3845" width="12.88671875" style="59" customWidth="1"/>
    <col min="3846" max="3846" width="17.33203125" style="59" customWidth="1"/>
    <col min="3847" max="3847" width="21.44140625" style="59" customWidth="1"/>
    <col min="3848" max="4094" width="9" style="59"/>
    <col min="4095" max="4095" width="8.88671875" style="59" customWidth="1"/>
    <col min="4096" max="4096" width="29.6640625" style="59" customWidth="1"/>
    <col min="4097" max="4097" width="20.6640625" style="59" customWidth="1"/>
    <col min="4098" max="4098" width="21.6640625" style="59" customWidth="1"/>
    <col min="4099" max="4099" width="20" style="59" customWidth="1"/>
    <col min="4100" max="4100" width="22.44140625" style="59" customWidth="1"/>
    <col min="4101" max="4101" width="12.88671875" style="59" customWidth="1"/>
    <col min="4102" max="4102" width="17.33203125" style="59" customWidth="1"/>
    <col min="4103" max="4103" width="21.44140625" style="59" customWidth="1"/>
    <col min="4104" max="4350" width="9" style="59"/>
    <col min="4351" max="4351" width="8.88671875" style="59" customWidth="1"/>
    <col min="4352" max="4352" width="29.6640625" style="59" customWidth="1"/>
    <col min="4353" max="4353" width="20.6640625" style="59" customWidth="1"/>
    <col min="4354" max="4354" width="21.6640625" style="59" customWidth="1"/>
    <col min="4355" max="4355" width="20" style="59" customWidth="1"/>
    <col min="4356" max="4356" width="22.44140625" style="59" customWidth="1"/>
    <col min="4357" max="4357" width="12.88671875" style="59" customWidth="1"/>
    <col min="4358" max="4358" width="17.33203125" style="59" customWidth="1"/>
    <col min="4359" max="4359" width="21.44140625" style="59" customWidth="1"/>
    <col min="4360" max="4606" width="9" style="59"/>
    <col min="4607" max="4607" width="8.88671875" style="59" customWidth="1"/>
    <col min="4608" max="4608" width="29.6640625" style="59" customWidth="1"/>
    <col min="4609" max="4609" width="20.6640625" style="59" customWidth="1"/>
    <col min="4610" max="4610" width="21.6640625" style="59" customWidth="1"/>
    <col min="4611" max="4611" width="20" style="59" customWidth="1"/>
    <col min="4612" max="4612" width="22.44140625" style="59" customWidth="1"/>
    <col min="4613" max="4613" width="12.88671875" style="59" customWidth="1"/>
    <col min="4614" max="4614" width="17.33203125" style="59" customWidth="1"/>
    <col min="4615" max="4615" width="21.44140625" style="59" customWidth="1"/>
    <col min="4616" max="4862" width="9" style="59"/>
    <col min="4863" max="4863" width="8.88671875" style="59" customWidth="1"/>
    <col min="4864" max="4864" width="29.6640625" style="59" customWidth="1"/>
    <col min="4865" max="4865" width="20.6640625" style="59" customWidth="1"/>
    <col min="4866" max="4866" width="21.6640625" style="59" customWidth="1"/>
    <col min="4867" max="4867" width="20" style="59" customWidth="1"/>
    <col min="4868" max="4868" width="22.44140625" style="59" customWidth="1"/>
    <col min="4869" max="4869" width="12.88671875" style="59" customWidth="1"/>
    <col min="4870" max="4870" width="17.33203125" style="59" customWidth="1"/>
    <col min="4871" max="4871" width="21.44140625" style="59" customWidth="1"/>
    <col min="4872" max="5118" width="9" style="59"/>
    <col min="5119" max="5119" width="8.88671875" style="59" customWidth="1"/>
    <col min="5120" max="5120" width="29.6640625" style="59" customWidth="1"/>
    <col min="5121" max="5121" width="20.6640625" style="59" customWidth="1"/>
    <col min="5122" max="5122" width="21.6640625" style="59" customWidth="1"/>
    <col min="5123" max="5123" width="20" style="59" customWidth="1"/>
    <col min="5124" max="5124" width="22.44140625" style="59" customWidth="1"/>
    <col min="5125" max="5125" width="12.88671875" style="59" customWidth="1"/>
    <col min="5126" max="5126" width="17.33203125" style="59" customWidth="1"/>
    <col min="5127" max="5127" width="21.44140625" style="59" customWidth="1"/>
    <col min="5128" max="5374" width="9" style="59"/>
    <col min="5375" max="5375" width="8.88671875" style="59" customWidth="1"/>
    <col min="5376" max="5376" width="29.6640625" style="59" customWidth="1"/>
    <col min="5377" max="5377" width="20.6640625" style="59" customWidth="1"/>
    <col min="5378" max="5378" width="21.6640625" style="59" customWidth="1"/>
    <col min="5379" max="5379" width="20" style="59" customWidth="1"/>
    <col min="5380" max="5380" width="22.44140625" style="59" customWidth="1"/>
    <col min="5381" max="5381" width="12.88671875" style="59" customWidth="1"/>
    <col min="5382" max="5382" width="17.33203125" style="59" customWidth="1"/>
    <col min="5383" max="5383" width="21.44140625" style="59" customWidth="1"/>
    <col min="5384" max="5630" width="9" style="59"/>
    <col min="5631" max="5631" width="8.88671875" style="59" customWidth="1"/>
    <col min="5632" max="5632" width="29.6640625" style="59" customWidth="1"/>
    <col min="5633" max="5633" width="20.6640625" style="59" customWidth="1"/>
    <col min="5634" max="5634" width="21.6640625" style="59" customWidth="1"/>
    <col min="5635" max="5635" width="20" style="59" customWidth="1"/>
    <col min="5636" max="5636" width="22.44140625" style="59" customWidth="1"/>
    <col min="5637" max="5637" width="12.88671875" style="59" customWidth="1"/>
    <col min="5638" max="5638" width="17.33203125" style="59" customWidth="1"/>
    <col min="5639" max="5639" width="21.44140625" style="59" customWidth="1"/>
    <col min="5640" max="5886" width="9" style="59"/>
    <col min="5887" max="5887" width="8.88671875" style="59" customWidth="1"/>
    <col min="5888" max="5888" width="29.6640625" style="59" customWidth="1"/>
    <col min="5889" max="5889" width="20.6640625" style="59" customWidth="1"/>
    <col min="5890" max="5890" width="21.6640625" style="59" customWidth="1"/>
    <col min="5891" max="5891" width="20" style="59" customWidth="1"/>
    <col min="5892" max="5892" width="22.44140625" style="59" customWidth="1"/>
    <col min="5893" max="5893" width="12.88671875" style="59" customWidth="1"/>
    <col min="5894" max="5894" width="17.33203125" style="59" customWidth="1"/>
    <col min="5895" max="5895" width="21.44140625" style="59" customWidth="1"/>
    <col min="5896" max="6142" width="9" style="59"/>
    <col min="6143" max="6143" width="8.88671875" style="59" customWidth="1"/>
    <col min="6144" max="6144" width="29.6640625" style="59" customWidth="1"/>
    <col min="6145" max="6145" width="20.6640625" style="59" customWidth="1"/>
    <col min="6146" max="6146" width="21.6640625" style="59" customWidth="1"/>
    <col min="6147" max="6147" width="20" style="59" customWidth="1"/>
    <col min="6148" max="6148" width="22.44140625" style="59" customWidth="1"/>
    <col min="6149" max="6149" width="12.88671875" style="59" customWidth="1"/>
    <col min="6150" max="6150" width="17.33203125" style="59" customWidth="1"/>
    <col min="6151" max="6151" width="21.44140625" style="59" customWidth="1"/>
    <col min="6152" max="6398" width="9" style="59"/>
    <col min="6399" max="6399" width="8.88671875" style="59" customWidth="1"/>
    <col min="6400" max="6400" width="29.6640625" style="59" customWidth="1"/>
    <col min="6401" max="6401" width="20.6640625" style="59" customWidth="1"/>
    <col min="6402" max="6402" width="21.6640625" style="59" customWidth="1"/>
    <col min="6403" max="6403" width="20" style="59" customWidth="1"/>
    <col min="6404" max="6404" width="22.44140625" style="59" customWidth="1"/>
    <col min="6405" max="6405" width="12.88671875" style="59" customWidth="1"/>
    <col min="6406" max="6406" width="17.33203125" style="59" customWidth="1"/>
    <col min="6407" max="6407" width="21.44140625" style="59" customWidth="1"/>
    <col min="6408" max="6654" width="9" style="59"/>
    <col min="6655" max="6655" width="8.88671875" style="59" customWidth="1"/>
    <col min="6656" max="6656" width="29.6640625" style="59" customWidth="1"/>
    <col min="6657" max="6657" width="20.6640625" style="59" customWidth="1"/>
    <col min="6658" max="6658" width="21.6640625" style="59" customWidth="1"/>
    <col min="6659" max="6659" width="20" style="59" customWidth="1"/>
    <col min="6660" max="6660" width="22.44140625" style="59" customWidth="1"/>
    <col min="6661" max="6661" width="12.88671875" style="59" customWidth="1"/>
    <col min="6662" max="6662" width="17.33203125" style="59" customWidth="1"/>
    <col min="6663" max="6663" width="21.44140625" style="59" customWidth="1"/>
    <col min="6664" max="6910" width="9" style="59"/>
    <col min="6911" max="6911" width="8.88671875" style="59" customWidth="1"/>
    <col min="6912" max="6912" width="29.6640625" style="59" customWidth="1"/>
    <col min="6913" max="6913" width="20.6640625" style="59" customWidth="1"/>
    <col min="6914" max="6914" width="21.6640625" style="59" customWidth="1"/>
    <col min="6915" max="6915" width="20" style="59" customWidth="1"/>
    <col min="6916" max="6916" width="22.44140625" style="59" customWidth="1"/>
    <col min="6917" max="6917" width="12.88671875" style="59" customWidth="1"/>
    <col min="6918" max="6918" width="17.33203125" style="59" customWidth="1"/>
    <col min="6919" max="6919" width="21.44140625" style="59" customWidth="1"/>
    <col min="6920" max="7166" width="9" style="59"/>
    <col min="7167" max="7167" width="8.88671875" style="59" customWidth="1"/>
    <col min="7168" max="7168" width="29.6640625" style="59" customWidth="1"/>
    <col min="7169" max="7169" width="20.6640625" style="59" customWidth="1"/>
    <col min="7170" max="7170" width="21.6640625" style="59" customWidth="1"/>
    <col min="7171" max="7171" width="20" style="59" customWidth="1"/>
    <col min="7172" max="7172" width="22.44140625" style="59" customWidth="1"/>
    <col min="7173" max="7173" width="12.88671875" style="59" customWidth="1"/>
    <col min="7174" max="7174" width="17.33203125" style="59" customWidth="1"/>
    <col min="7175" max="7175" width="21.44140625" style="59" customWidth="1"/>
    <col min="7176" max="7422" width="9" style="59"/>
    <col min="7423" max="7423" width="8.88671875" style="59" customWidth="1"/>
    <col min="7424" max="7424" width="29.6640625" style="59" customWidth="1"/>
    <col min="7425" max="7425" width="20.6640625" style="59" customWidth="1"/>
    <col min="7426" max="7426" width="21.6640625" style="59" customWidth="1"/>
    <col min="7427" max="7427" width="20" style="59" customWidth="1"/>
    <col min="7428" max="7428" width="22.44140625" style="59" customWidth="1"/>
    <col min="7429" max="7429" width="12.88671875" style="59" customWidth="1"/>
    <col min="7430" max="7430" width="17.33203125" style="59" customWidth="1"/>
    <col min="7431" max="7431" width="21.44140625" style="59" customWidth="1"/>
    <col min="7432" max="7678" width="9" style="59"/>
    <col min="7679" max="7679" width="8.88671875" style="59" customWidth="1"/>
    <col min="7680" max="7680" width="29.6640625" style="59" customWidth="1"/>
    <col min="7681" max="7681" width="20.6640625" style="59" customWidth="1"/>
    <col min="7682" max="7682" width="21.6640625" style="59" customWidth="1"/>
    <col min="7683" max="7683" width="20" style="59" customWidth="1"/>
    <col min="7684" max="7684" width="22.44140625" style="59" customWidth="1"/>
    <col min="7685" max="7685" width="12.88671875" style="59" customWidth="1"/>
    <col min="7686" max="7686" width="17.33203125" style="59" customWidth="1"/>
    <col min="7687" max="7687" width="21.44140625" style="59" customWidth="1"/>
    <col min="7688" max="7934" width="9" style="59"/>
    <col min="7935" max="7935" width="8.88671875" style="59" customWidth="1"/>
    <col min="7936" max="7936" width="29.6640625" style="59" customWidth="1"/>
    <col min="7937" max="7937" width="20.6640625" style="59" customWidth="1"/>
    <col min="7938" max="7938" width="21.6640625" style="59" customWidth="1"/>
    <col min="7939" max="7939" width="20" style="59" customWidth="1"/>
    <col min="7940" max="7940" width="22.44140625" style="59" customWidth="1"/>
    <col min="7941" max="7941" width="12.88671875" style="59" customWidth="1"/>
    <col min="7942" max="7942" width="17.33203125" style="59" customWidth="1"/>
    <col min="7943" max="7943" width="21.44140625" style="59" customWidth="1"/>
    <col min="7944" max="8190" width="9" style="59"/>
    <col min="8191" max="8191" width="8.88671875" style="59" customWidth="1"/>
    <col min="8192" max="8192" width="29.6640625" style="59" customWidth="1"/>
    <col min="8193" max="8193" width="20.6640625" style="59" customWidth="1"/>
    <col min="8194" max="8194" width="21.6640625" style="59" customWidth="1"/>
    <col min="8195" max="8195" width="20" style="59" customWidth="1"/>
    <col min="8196" max="8196" width="22.44140625" style="59" customWidth="1"/>
    <col min="8197" max="8197" width="12.88671875" style="59" customWidth="1"/>
    <col min="8198" max="8198" width="17.33203125" style="59" customWidth="1"/>
    <col min="8199" max="8199" width="21.44140625" style="59" customWidth="1"/>
    <col min="8200" max="8446" width="9" style="59"/>
    <col min="8447" max="8447" width="8.88671875" style="59" customWidth="1"/>
    <col min="8448" max="8448" width="29.6640625" style="59" customWidth="1"/>
    <col min="8449" max="8449" width="20.6640625" style="59" customWidth="1"/>
    <col min="8450" max="8450" width="21.6640625" style="59" customWidth="1"/>
    <col min="8451" max="8451" width="20" style="59" customWidth="1"/>
    <col min="8452" max="8452" width="22.44140625" style="59" customWidth="1"/>
    <col min="8453" max="8453" width="12.88671875" style="59" customWidth="1"/>
    <col min="8454" max="8454" width="17.33203125" style="59" customWidth="1"/>
    <col min="8455" max="8455" width="21.44140625" style="59" customWidth="1"/>
    <col min="8456" max="8702" width="9" style="59"/>
    <col min="8703" max="8703" width="8.88671875" style="59" customWidth="1"/>
    <col min="8704" max="8704" width="29.6640625" style="59" customWidth="1"/>
    <col min="8705" max="8705" width="20.6640625" style="59" customWidth="1"/>
    <col min="8706" max="8706" width="21.6640625" style="59" customWidth="1"/>
    <col min="8707" max="8707" width="20" style="59" customWidth="1"/>
    <col min="8708" max="8708" width="22.44140625" style="59" customWidth="1"/>
    <col min="8709" max="8709" width="12.88671875" style="59" customWidth="1"/>
    <col min="8710" max="8710" width="17.33203125" style="59" customWidth="1"/>
    <col min="8711" max="8711" width="21.44140625" style="59" customWidth="1"/>
    <col min="8712" max="8958" width="9" style="59"/>
    <col min="8959" max="8959" width="8.88671875" style="59" customWidth="1"/>
    <col min="8960" max="8960" width="29.6640625" style="59" customWidth="1"/>
    <col min="8961" max="8961" width="20.6640625" style="59" customWidth="1"/>
    <col min="8962" max="8962" width="21.6640625" style="59" customWidth="1"/>
    <col min="8963" max="8963" width="20" style="59" customWidth="1"/>
    <col min="8964" max="8964" width="22.44140625" style="59" customWidth="1"/>
    <col min="8965" max="8965" width="12.88671875" style="59" customWidth="1"/>
    <col min="8966" max="8966" width="17.33203125" style="59" customWidth="1"/>
    <col min="8967" max="8967" width="21.44140625" style="59" customWidth="1"/>
    <col min="8968" max="9214" width="9" style="59"/>
    <col min="9215" max="9215" width="8.88671875" style="59" customWidth="1"/>
    <col min="9216" max="9216" width="29.6640625" style="59" customWidth="1"/>
    <col min="9217" max="9217" width="20.6640625" style="59" customWidth="1"/>
    <col min="9218" max="9218" width="21.6640625" style="59" customWidth="1"/>
    <col min="9219" max="9219" width="20" style="59" customWidth="1"/>
    <col min="9220" max="9220" width="22.44140625" style="59" customWidth="1"/>
    <col min="9221" max="9221" width="12.88671875" style="59" customWidth="1"/>
    <col min="9222" max="9222" width="17.33203125" style="59" customWidth="1"/>
    <col min="9223" max="9223" width="21.44140625" style="59" customWidth="1"/>
    <col min="9224" max="9470" width="9" style="59"/>
    <col min="9471" max="9471" width="8.88671875" style="59" customWidth="1"/>
    <col min="9472" max="9472" width="29.6640625" style="59" customWidth="1"/>
    <col min="9473" max="9473" width="20.6640625" style="59" customWidth="1"/>
    <col min="9474" max="9474" width="21.6640625" style="59" customWidth="1"/>
    <col min="9475" max="9475" width="20" style="59" customWidth="1"/>
    <col min="9476" max="9476" width="22.44140625" style="59" customWidth="1"/>
    <col min="9477" max="9477" width="12.88671875" style="59" customWidth="1"/>
    <col min="9478" max="9478" width="17.33203125" style="59" customWidth="1"/>
    <col min="9479" max="9479" width="21.44140625" style="59" customWidth="1"/>
    <col min="9480" max="9726" width="9" style="59"/>
    <col min="9727" max="9727" width="8.88671875" style="59" customWidth="1"/>
    <col min="9728" max="9728" width="29.6640625" style="59" customWidth="1"/>
    <col min="9729" max="9729" width="20.6640625" style="59" customWidth="1"/>
    <col min="9730" max="9730" width="21.6640625" style="59" customWidth="1"/>
    <col min="9731" max="9731" width="20" style="59" customWidth="1"/>
    <col min="9732" max="9732" width="22.44140625" style="59" customWidth="1"/>
    <col min="9733" max="9733" width="12.88671875" style="59" customWidth="1"/>
    <col min="9734" max="9734" width="17.33203125" style="59" customWidth="1"/>
    <col min="9735" max="9735" width="21.44140625" style="59" customWidth="1"/>
    <col min="9736" max="9982" width="9" style="59"/>
    <col min="9983" max="9983" width="8.88671875" style="59" customWidth="1"/>
    <col min="9984" max="9984" width="29.6640625" style="59" customWidth="1"/>
    <col min="9985" max="9985" width="20.6640625" style="59" customWidth="1"/>
    <col min="9986" max="9986" width="21.6640625" style="59" customWidth="1"/>
    <col min="9987" max="9987" width="20" style="59" customWidth="1"/>
    <col min="9988" max="9988" width="22.44140625" style="59" customWidth="1"/>
    <col min="9989" max="9989" width="12.88671875" style="59" customWidth="1"/>
    <col min="9990" max="9990" width="17.33203125" style="59" customWidth="1"/>
    <col min="9991" max="9991" width="21.44140625" style="59" customWidth="1"/>
    <col min="9992" max="10238" width="9" style="59"/>
    <col min="10239" max="10239" width="8.88671875" style="59" customWidth="1"/>
    <col min="10240" max="10240" width="29.6640625" style="59" customWidth="1"/>
    <col min="10241" max="10241" width="20.6640625" style="59" customWidth="1"/>
    <col min="10242" max="10242" width="21.6640625" style="59" customWidth="1"/>
    <col min="10243" max="10243" width="20" style="59" customWidth="1"/>
    <col min="10244" max="10244" width="22.44140625" style="59" customWidth="1"/>
    <col min="10245" max="10245" width="12.88671875" style="59" customWidth="1"/>
    <col min="10246" max="10246" width="17.33203125" style="59" customWidth="1"/>
    <col min="10247" max="10247" width="21.44140625" style="59" customWidth="1"/>
    <col min="10248" max="10494" width="9" style="59"/>
    <col min="10495" max="10495" width="8.88671875" style="59" customWidth="1"/>
    <col min="10496" max="10496" width="29.6640625" style="59" customWidth="1"/>
    <col min="10497" max="10497" width="20.6640625" style="59" customWidth="1"/>
    <col min="10498" max="10498" width="21.6640625" style="59" customWidth="1"/>
    <col min="10499" max="10499" width="20" style="59" customWidth="1"/>
    <col min="10500" max="10500" width="22.44140625" style="59" customWidth="1"/>
    <col min="10501" max="10501" width="12.88671875" style="59" customWidth="1"/>
    <col min="10502" max="10502" width="17.33203125" style="59" customWidth="1"/>
    <col min="10503" max="10503" width="21.44140625" style="59" customWidth="1"/>
    <col min="10504" max="10750" width="9" style="59"/>
    <col min="10751" max="10751" width="8.88671875" style="59" customWidth="1"/>
    <col min="10752" max="10752" width="29.6640625" style="59" customWidth="1"/>
    <col min="10753" max="10753" width="20.6640625" style="59" customWidth="1"/>
    <col min="10754" max="10754" width="21.6640625" style="59" customWidth="1"/>
    <col min="10755" max="10755" width="20" style="59" customWidth="1"/>
    <col min="10756" max="10756" width="22.44140625" style="59" customWidth="1"/>
    <col min="10757" max="10757" width="12.88671875" style="59" customWidth="1"/>
    <col min="10758" max="10758" width="17.33203125" style="59" customWidth="1"/>
    <col min="10759" max="10759" width="21.44140625" style="59" customWidth="1"/>
    <col min="10760" max="11006" width="9" style="59"/>
    <col min="11007" max="11007" width="8.88671875" style="59" customWidth="1"/>
    <col min="11008" max="11008" width="29.6640625" style="59" customWidth="1"/>
    <col min="11009" max="11009" width="20.6640625" style="59" customWidth="1"/>
    <col min="11010" max="11010" width="21.6640625" style="59" customWidth="1"/>
    <col min="11011" max="11011" width="20" style="59" customWidth="1"/>
    <col min="11012" max="11012" width="22.44140625" style="59" customWidth="1"/>
    <col min="11013" max="11013" width="12.88671875" style="59" customWidth="1"/>
    <col min="11014" max="11014" width="17.33203125" style="59" customWidth="1"/>
    <col min="11015" max="11015" width="21.44140625" style="59" customWidth="1"/>
    <col min="11016" max="11262" width="9" style="59"/>
    <col min="11263" max="11263" width="8.88671875" style="59" customWidth="1"/>
    <col min="11264" max="11264" width="29.6640625" style="59" customWidth="1"/>
    <col min="11265" max="11265" width="20.6640625" style="59" customWidth="1"/>
    <col min="11266" max="11266" width="21.6640625" style="59" customWidth="1"/>
    <col min="11267" max="11267" width="20" style="59" customWidth="1"/>
    <col min="11268" max="11268" width="22.44140625" style="59" customWidth="1"/>
    <col min="11269" max="11269" width="12.88671875" style="59" customWidth="1"/>
    <col min="11270" max="11270" width="17.33203125" style="59" customWidth="1"/>
    <col min="11271" max="11271" width="21.44140625" style="59" customWidth="1"/>
    <col min="11272" max="11518" width="9" style="59"/>
    <col min="11519" max="11519" width="8.88671875" style="59" customWidth="1"/>
    <col min="11520" max="11520" width="29.6640625" style="59" customWidth="1"/>
    <col min="11521" max="11521" width="20.6640625" style="59" customWidth="1"/>
    <col min="11522" max="11522" width="21.6640625" style="59" customWidth="1"/>
    <col min="11523" max="11523" width="20" style="59" customWidth="1"/>
    <col min="11524" max="11524" width="22.44140625" style="59" customWidth="1"/>
    <col min="11525" max="11525" width="12.88671875" style="59" customWidth="1"/>
    <col min="11526" max="11526" width="17.33203125" style="59" customWidth="1"/>
    <col min="11527" max="11527" width="21.44140625" style="59" customWidth="1"/>
    <col min="11528" max="11774" width="9" style="59"/>
    <col min="11775" max="11775" width="8.88671875" style="59" customWidth="1"/>
    <col min="11776" max="11776" width="29.6640625" style="59" customWidth="1"/>
    <col min="11777" max="11777" width="20.6640625" style="59" customWidth="1"/>
    <col min="11778" max="11778" width="21.6640625" style="59" customWidth="1"/>
    <col min="11779" max="11779" width="20" style="59" customWidth="1"/>
    <col min="11780" max="11780" width="22.44140625" style="59" customWidth="1"/>
    <col min="11781" max="11781" width="12.88671875" style="59" customWidth="1"/>
    <col min="11782" max="11782" width="17.33203125" style="59" customWidth="1"/>
    <col min="11783" max="11783" width="21.44140625" style="59" customWidth="1"/>
    <col min="11784" max="12030" width="9" style="59"/>
    <col min="12031" max="12031" width="8.88671875" style="59" customWidth="1"/>
    <col min="12032" max="12032" width="29.6640625" style="59" customWidth="1"/>
    <col min="12033" max="12033" width="20.6640625" style="59" customWidth="1"/>
    <col min="12034" max="12034" width="21.6640625" style="59" customWidth="1"/>
    <col min="12035" max="12035" width="20" style="59" customWidth="1"/>
    <col min="12036" max="12036" width="22.44140625" style="59" customWidth="1"/>
    <col min="12037" max="12037" width="12.88671875" style="59" customWidth="1"/>
    <col min="12038" max="12038" width="17.33203125" style="59" customWidth="1"/>
    <col min="12039" max="12039" width="21.44140625" style="59" customWidth="1"/>
    <col min="12040" max="12286" width="9" style="59"/>
    <col min="12287" max="12287" width="8.88671875" style="59" customWidth="1"/>
    <col min="12288" max="12288" width="29.6640625" style="59" customWidth="1"/>
    <col min="12289" max="12289" width="20.6640625" style="59" customWidth="1"/>
    <col min="12290" max="12290" width="21.6640625" style="59" customWidth="1"/>
    <col min="12291" max="12291" width="20" style="59" customWidth="1"/>
    <col min="12292" max="12292" width="22.44140625" style="59" customWidth="1"/>
    <col min="12293" max="12293" width="12.88671875" style="59" customWidth="1"/>
    <col min="12294" max="12294" width="17.33203125" style="59" customWidth="1"/>
    <col min="12295" max="12295" width="21.44140625" style="59" customWidth="1"/>
    <col min="12296" max="12542" width="9" style="59"/>
    <col min="12543" max="12543" width="8.88671875" style="59" customWidth="1"/>
    <col min="12544" max="12544" width="29.6640625" style="59" customWidth="1"/>
    <col min="12545" max="12545" width="20.6640625" style="59" customWidth="1"/>
    <col min="12546" max="12546" width="21.6640625" style="59" customWidth="1"/>
    <col min="12547" max="12547" width="20" style="59" customWidth="1"/>
    <col min="12548" max="12548" width="22.44140625" style="59" customWidth="1"/>
    <col min="12549" max="12549" width="12.88671875" style="59" customWidth="1"/>
    <col min="12550" max="12550" width="17.33203125" style="59" customWidth="1"/>
    <col min="12551" max="12551" width="21.44140625" style="59" customWidth="1"/>
    <col min="12552" max="12798" width="9" style="59"/>
    <col min="12799" max="12799" width="8.88671875" style="59" customWidth="1"/>
    <col min="12800" max="12800" width="29.6640625" style="59" customWidth="1"/>
    <col min="12801" max="12801" width="20.6640625" style="59" customWidth="1"/>
    <col min="12802" max="12802" width="21.6640625" style="59" customWidth="1"/>
    <col min="12803" max="12803" width="20" style="59" customWidth="1"/>
    <col min="12804" max="12804" width="22.44140625" style="59" customWidth="1"/>
    <col min="12805" max="12805" width="12.88671875" style="59" customWidth="1"/>
    <col min="12806" max="12806" width="17.33203125" style="59" customWidth="1"/>
    <col min="12807" max="12807" width="21.44140625" style="59" customWidth="1"/>
    <col min="12808" max="13054" width="9" style="59"/>
    <col min="13055" max="13055" width="8.88671875" style="59" customWidth="1"/>
    <col min="13056" max="13056" width="29.6640625" style="59" customWidth="1"/>
    <col min="13057" max="13057" width="20.6640625" style="59" customWidth="1"/>
    <col min="13058" max="13058" width="21.6640625" style="59" customWidth="1"/>
    <col min="13059" max="13059" width="20" style="59" customWidth="1"/>
    <col min="13060" max="13060" width="22.44140625" style="59" customWidth="1"/>
    <col min="13061" max="13061" width="12.88671875" style="59" customWidth="1"/>
    <col min="13062" max="13062" width="17.33203125" style="59" customWidth="1"/>
    <col min="13063" max="13063" width="21.44140625" style="59" customWidth="1"/>
    <col min="13064" max="13310" width="9" style="59"/>
    <col min="13311" max="13311" width="8.88671875" style="59" customWidth="1"/>
    <col min="13312" max="13312" width="29.6640625" style="59" customWidth="1"/>
    <col min="13313" max="13313" width="20.6640625" style="59" customWidth="1"/>
    <col min="13314" max="13314" width="21.6640625" style="59" customWidth="1"/>
    <col min="13315" max="13315" width="20" style="59" customWidth="1"/>
    <col min="13316" max="13316" width="22.44140625" style="59" customWidth="1"/>
    <col min="13317" max="13317" width="12.88671875" style="59" customWidth="1"/>
    <col min="13318" max="13318" width="17.33203125" style="59" customWidth="1"/>
    <col min="13319" max="13319" width="21.44140625" style="59" customWidth="1"/>
    <col min="13320" max="13566" width="9" style="59"/>
    <col min="13567" max="13567" width="8.88671875" style="59" customWidth="1"/>
    <col min="13568" max="13568" width="29.6640625" style="59" customWidth="1"/>
    <col min="13569" max="13569" width="20.6640625" style="59" customWidth="1"/>
    <col min="13570" max="13570" width="21.6640625" style="59" customWidth="1"/>
    <col min="13571" max="13571" width="20" style="59" customWidth="1"/>
    <col min="13572" max="13572" width="22.44140625" style="59" customWidth="1"/>
    <col min="13573" max="13573" width="12.88671875" style="59" customWidth="1"/>
    <col min="13574" max="13574" width="17.33203125" style="59" customWidth="1"/>
    <col min="13575" max="13575" width="21.44140625" style="59" customWidth="1"/>
    <col min="13576" max="13822" width="9" style="59"/>
    <col min="13823" max="13823" width="8.88671875" style="59" customWidth="1"/>
    <col min="13824" max="13824" width="29.6640625" style="59" customWidth="1"/>
    <col min="13825" max="13825" width="20.6640625" style="59" customWidth="1"/>
    <col min="13826" max="13826" width="21.6640625" style="59" customWidth="1"/>
    <col min="13827" max="13827" width="20" style="59" customWidth="1"/>
    <col min="13828" max="13828" width="22.44140625" style="59" customWidth="1"/>
    <col min="13829" max="13829" width="12.88671875" style="59" customWidth="1"/>
    <col min="13830" max="13830" width="17.33203125" style="59" customWidth="1"/>
    <col min="13831" max="13831" width="21.44140625" style="59" customWidth="1"/>
    <col min="13832" max="14078" width="9" style="59"/>
    <col min="14079" max="14079" width="8.88671875" style="59" customWidth="1"/>
    <col min="14080" max="14080" width="29.6640625" style="59" customWidth="1"/>
    <col min="14081" max="14081" width="20.6640625" style="59" customWidth="1"/>
    <col min="14082" max="14082" width="21.6640625" style="59" customWidth="1"/>
    <col min="14083" max="14083" width="20" style="59" customWidth="1"/>
    <col min="14084" max="14084" width="22.44140625" style="59" customWidth="1"/>
    <col min="14085" max="14085" width="12.88671875" style="59" customWidth="1"/>
    <col min="14086" max="14086" width="17.33203125" style="59" customWidth="1"/>
    <col min="14087" max="14087" width="21.44140625" style="59" customWidth="1"/>
    <col min="14088" max="14334" width="9" style="59"/>
    <col min="14335" max="14335" width="8.88671875" style="59" customWidth="1"/>
    <col min="14336" max="14336" width="29.6640625" style="59" customWidth="1"/>
    <col min="14337" max="14337" width="20.6640625" style="59" customWidth="1"/>
    <col min="14338" max="14338" width="21.6640625" style="59" customWidth="1"/>
    <col min="14339" max="14339" width="20" style="59" customWidth="1"/>
    <col min="14340" max="14340" width="22.44140625" style="59" customWidth="1"/>
    <col min="14341" max="14341" width="12.88671875" style="59" customWidth="1"/>
    <col min="14342" max="14342" width="17.33203125" style="59" customWidth="1"/>
    <col min="14343" max="14343" width="21.44140625" style="59" customWidth="1"/>
    <col min="14344" max="14590" width="9" style="59"/>
    <col min="14591" max="14591" width="8.88671875" style="59" customWidth="1"/>
    <col min="14592" max="14592" width="29.6640625" style="59" customWidth="1"/>
    <col min="14593" max="14593" width="20.6640625" style="59" customWidth="1"/>
    <col min="14594" max="14594" width="21.6640625" style="59" customWidth="1"/>
    <col min="14595" max="14595" width="20" style="59" customWidth="1"/>
    <col min="14596" max="14596" width="22.44140625" style="59" customWidth="1"/>
    <col min="14597" max="14597" width="12.88671875" style="59" customWidth="1"/>
    <col min="14598" max="14598" width="17.33203125" style="59" customWidth="1"/>
    <col min="14599" max="14599" width="21.44140625" style="59" customWidth="1"/>
    <col min="14600" max="14846" width="9" style="59"/>
    <col min="14847" max="14847" width="8.88671875" style="59" customWidth="1"/>
    <col min="14848" max="14848" width="29.6640625" style="59" customWidth="1"/>
    <col min="14849" max="14849" width="20.6640625" style="59" customWidth="1"/>
    <col min="14850" max="14850" width="21.6640625" style="59" customWidth="1"/>
    <col min="14851" max="14851" width="20" style="59" customWidth="1"/>
    <col min="14852" max="14852" width="22.44140625" style="59" customWidth="1"/>
    <col min="14853" max="14853" width="12.88671875" style="59" customWidth="1"/>
    <col min="14854" max="14854" width="17.33203125" style="59" customWidth="1"/>
    <col min="14855" max="14855" width="21.44140625" style="59" customWidth="1"/>
    <col min="14856" max="15102" width="9" style="59"/>
    <col min="15103" max="15103" width="8.88671875" style="59" customWidth="1"/>
    <col min="15104" max="15104" width="29.6640625" style="59" customWidth="1"/>
    <col min="15105" max="15105" width="20.6640625" style="59" customWidth="1"/>
    <col min="15106" max="15106" width="21.6640625" style="59" customWidth="1"/>
    <col min="15107" max="15107" width="20" style="59" customWidth="1"/>
    <col min="15108" max="15108" width="22.44140625" style="59" customWidth="1"/>
    <col min="15109" max="15109" width="12.88671875" style="59" customWidth="1"/>
    <col min="15110" max="15110" width="17.33203125" style="59" customWidth="1"/>
    <col min="15111" max="15111" width="21.44140625" style="59" customWidth="1"/>
    <col min="15112" max="15358" width="9" style="59"/>
    <col min="15359" max="15359" width="8.88671875" style="59" customWidth="1"/>
    <col min="15360" max="15360" width="29.6640625" style="59" customWidth="1"/>
    <col min="15361" max="15361" width="20.6640625" style="59" customWidth="1"/>
    <col min="15362" max="15362" width="21.6640625" style="59" customWidth="1"/>
    <col min="15363" max="15363" width="20" style="59" customWidth="1"/>
    <col min="15364" max="15364" width="22.44140625" style="59" customWidth="1"/>
    <col min="15365" max="15365" width="12.88671875" style="59" customWidth="1"/>
    <col min="15366" max="15366" width="17.33203125" style="59" customWidth="1"/>
    <col min="15367" max="15367" width="21.44140625" style="59" customWidth="1"/>
    <col min="15368" max="15614" width="9" style="59"/>
    <col min="15615" max="15615" width="8.88671875" style="59" customWidth="1"/>
    <col min="15616" max="15616" width="29.6640625" style="59" customWidth="1"/>
    <col min="15617" max="15617" width="20.6640625" style="59" customWidth="1"/>
    <col min="15618" max="15618" width="21.6640625" style="59" customWidth="1"/>
    <col min="15619" max="15619" width="20" style="59" customWidth="1"/>
    <col min="15620" max="15620" width="22.44140625" style="59" customWidth="1"/>
    <col min="15621" max="15621" width="12.88671875" style="59" customWidth="1"/>
    <col min="15622" max="15622" width="17.33203125" style="59" customWidth="1"/>
    <col min="15623" max="15623" width="21.44140625" style="59" customWidth="1"/>
    <col min="15624" max="15870" width="9" style="59"/>
    <col min="15871" max="15871" width="8.88671875" style="59" customWidth="1"/>
    <col min="15872" max="15872" width="29.6640625" style="59" customWidth="1"/>
    <col min="15873" max="15873" width="20.6640625" style="59" customWidth="1"/>
    <col min="15874" max="15874" width="21.6640625" style="59" customWidth="1"/>
    <col min="15875" max="15875" width="20" style="59" customWidth="1"/>
    <col min="15876" max="15876" width="22.44140625" style="59" customWidth="1"/>
    <col min="15877" max="15877" width="12.88671875" style="59" customWidth="1"/>
    <col min="15878" max="15878" width="17.33203125" style="59" customWidth="1"/>
    <col min="15879" max="15879" width="21.44140625" style="59" customWidth="1"/>
    <col min="15880" max="16126" width="9" style="59"/>
    <col min="16127" max="16127" width="8.88671875" style="59" customWidth="1"/>
    <col min="16128" max="16128" width="29.6640625" style="59" customWidth="1"/>
    <col min="16129" max="16129" width="20.6640625" style="59" customWidth="1"/>
    <col min="16130" max="16130" width="21.6640625" style="59" customWidth="1"/>
    <col min="16131" max="16131" width="20" style="59" customWidth="1"/>
    <col min="16132" max="16132" width="22.44140625" style="59" customWidth="1"/>
    <col min="16133" max="16133" width="12.88671875" style="59" customWidth="1"/>
    <col min="16134" max="16134" width="17.33203125" style="59" customWidth="1"/>
    <col min="16135" max="16135" width="21.44140625" style="59" customWidth="1"/>
    <col min="16136" max="16384" width="9" style="59"/>
  </cols>
  <sheetData>
    <row r="1" spans="1:9" s="57" customFormat="1" ht="26.25" customHeight="1">
      <c r="A1" s="203" t="s">
        <v>31</v>
      </c>
      <c r="B1" s="203"/>
      <c r="C1" s="203"/>
      <c r="D1" s="203"/>
      <c r="E1" s="203"/>
      <c r="F1" s="203"/>
      <c r="G1" s="203"/>
    </row>
    <row r="2" spans="1:9" s="58" customFormat="1" ht="16.8">
      <c r="A2" s="204" t="str">
        <f>'THKP '!A2</f>
        <v>CÔNG TRÌNH :  CẢI TẠO, SỬA CHỮA MẦM NON KIẾN QUỐC</v>
      </c>
      <c r="B2" s="204"/>
      <c r="C2" s="204"/>
      <c r="D2" s="204"/>
      <c r="E2" s="204"/>
      <c r="F2" s="204"/>
      <c r="G2" s="204"/>
    </row>
    <row r="3" spans="1:9" s="58" customFormat="1" ht="22.5" hidden="1" customHeight="1">
      <c r="A3" s="205" t="str">
        <f>[2]THKP!A3</f>
        <v>HẠNG MỤC: MÓNG + TẦNG 1</v>
      </c>
      <c r="B3" s="205"/>
      <c r="C3" s="205"/>
      <c r="D3" s="205"/>
      <c r="E3" s="205"/>
      <c r="F3" s="205"/>
      <c r="G3" s="205"/>
    </row>
    <row r="4" spans="1:9" ht="18.75" customHeight="1">
      <c r="A4" s="206" t="s">
        <v>0</v>
      </c>
      <c r="B4" s="206"/>
      <c r="C4" s="206"/>
      <c r="D4" s="206"/>
      <c r="E4" s="206"/>
      <c r="F4" s="206"/>
      <c r="G4" s="206"/>
    </row>
    <row r="5" spans="1:9" s="61" customFormat="1" ht="33.75" customHeight="1">
      <c r="A5" s="60" t="s">
        <v>1</v>
      </c>
      <c r="B5" s="60" t="s">
        <v>37</v>
      </c>
      <c r="C5" s="60" t="s">
        <v>3</v>
      </c>
      <c r="D5" s="60" t="s">
        <v>46</v>
      </c>
      <c r="E5" s="60" t="s">
        <v>6</v>
      </c>
      <c r="F5" s="60" t="s">
        <v>47</v>
      </c>
      <c r="G5" s="60" t="s">
        <v>4</v>
      </c>
    </row>
    <row r="6" spans="1:9" s="62" customFormat="1">
      <c r="A6" s="82">
        <v>1</v>
      </c>
      <c r="B6" s="83" t="s">
        <v>71</v>
      </c>
      <c r="C6" s="84" t="s">
        <v>50</v>
      </c>
      <c r="D6" s="85">
        <f>D7</f>
        <v>2962767524</v>
      </c>
      <c r="E6" s="85">
        <f>E7</f>
        <v>296276752.40000004</v>
      </c>
      <c r="F6" s="85">
        <f>F7</f>
        <v>3259044000</v>
      </c>
      <c r="G6" s="82" t="s">
        <v>53</v>
      </c>
    </row>
    <row r="7" spans="1:9" ht="21.9" customHeight="1">
      <c r="A7" s="91"/>
      <c r="B7" s="92" t="s">
        <v>66</v>
      </c>
      <c r="C7" s="93"/>
      <c r="D7" s="94">
        <v>2962767524</v>
      </c>
      <c r="E7" s="94">
        <f t="shared" ref="E7" si="0">D7*10%</f>
        <v>296276752.40000004</v>
      </c>
      <c r="F7" s="94">
        <f>ROUND(D7+E7,-3)</f>
        <v>3259044000</v>
      </c>
      <c r="G7" s="95"/>
      <c r="I7" s="73"/>
    </row>
    <row r="8" spans="1:9" s="62" customFormat="1" ht="21.9" customHeight="1">
      <c r="A8" s="207" t="s">
        <v>72</v>
      </c>
      <c r="B8" s="208"/>
      <c r="C8" s="63"/>
      <c r="D8" s="64">
        <f>D6</f>
        <v>2962767524</v>
      </c>
      <c r="E8" s="64">
        <f>E6</f>
        <v>296276752.40000004</v>
      </c>
      <c r="F8" s="64">
        <f>F6</f>
        <v>3259044000</v>
      </c>
      <c r="G8" s="60" t="s">
        <v>20</v>
      </c>
    </row>
  </sheetData>
  <mergeCells count="5">
    <mergeCell ref="A1:G1"/>
    <mergeCell ref="A2:G2"/>
    <mergeCell ref="A3:G3"/>
    <mergeCell ref="A4:G4"/>
    <mergeCell ref="A8:B8"/>
  </mergeCells>
  <pageMargins left="0.49" right="0" top="0.5" bottom="0.34" header="0.31496062992126" footer="0.2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J20"/>
  <sheetViews>
    <sheetView workbookViewId="0">
      <selection activeCell="E7" sqref="E7:E8"/>
    </sheetView>
  </sheetViews>
  <sheetFormatPr defaultColWidth="8.5546875" defaultRowHeight="15" customHeight="1"/>
  <cols>
    <col min="1" max="1" width="5.33203125" style="40" customWidth="1"/>
    <col min="2" max="2" width="29.109375" style="40" bestFit="1" customWidth="1"/>
    <col min="3" max="3" width="13.109375" style="41" customWidth="1"/>
    <col min="4" max="4" width="19.44140625" style="40" customWidth="1"/>
    <col min="5" max="5" width="12.44140625" style="40" bestFit="1" customWidth="1"/>
    <col min="6" max="6" width="17.33203125" style="40" bestFit="1" customWidth="1"/>
    <col min="7" max="7" width="15.5546875" style="40" bestFit="1" customWidth="1"/>
    <col min="8" max="8" width="21.109375" style="40" customWidth="1"/>
    <col min="9" max="9" width="8.5546875" style="40"/>
    <col min="10" max="10" width="15.33203125" style="40" customWidth="1"/>
    <col min="11" max="255" width="8.5546875" style="40"/>
    <col min="256" max="256" width="5.33203125" style="40" customWidth="1"/>
    <col min="257" max="257" width="61.6640625" style="40" customWidth="1"/>
    <col min="258" max="258" width="13" style="40" customWidth="1"/>
    <col min="259" max="259" width="16" style="40" customWidth="1"/>
    <col min="260" max="260" width="19" style="40" customWidth="1"/>
    <col min="261" max="261" width="19.6640625" style="40" customWidth="1"/>
    <col min="262" max="262" width="8.5546875" style="40" customWidth="1"/>
    <col min="263" max="263" width="15.5546875" style="40" bestFit="1" customWidth="1"/>
    <col min="264" max="511" width="8.5546875" style="40"/>
    <col min="512" max="512" width="5.33203125" style="40" customWidth="1"/>
    <col min="513" max="513" width="61.6640625" style="40" customWidth="1"/>
    <col min="514" max="514" width="13" style="40" customWidth="1"/>
    <col min="515" max="515" width="16" style="40" customWidth="1"/>
    <col min="516" max="516" width="19" style="40" customWidth="1"/>
    <col min="517" max="517" width="19.6640625" style="40" customWidth="1"/>
    <col min="518" max="518" width="8.5546875" style="40" customWidth="1"/>
    <col min="519" max="519" width="15.5546875" style="40" bestFit="1" customWidth="1"/>
    <col min="520" max="767" width="8.5546875" style="40"/>
    <col min="768" max="768" width="5.33203125" style="40" customWidth="1"/>
    <col min="769" max="769" width="61.6640625" style="40" customWidth="1"/>
    <col min="770" max="770" width="13" style="40" customWidth="1"/>
    <col min="771" max="771" width="16" style="40" customWidth="1"/>
    <col min="772" max="772" width="19" style="40" customWidth="1"/>
    <col min="773" max="773" width="19.6640625" style="40" customWidth="1"/>
    <col min="774" max="774" width="8.5546875" style="40" customWidth="1"/>
    <col min="775" max="775" width="15.5546875" style="40" bestFit="1" customWidth="1"/>
    <col min="776" max="1023" width="8.5546875" style="40"/>
    <col min="1024" max="1024" width="5.33203125" style="40" customWidth="1"/>
    <col min="1025" max="1025" width="61.6640625" style="40" customWidth="1"/>
    <col min="1026" max="1026" width="13" style="40" customWidth="1"/>
    <col min="1027" max="1027" width="16" style="40" customWidth="1"/>
    <col min="1028" max="1028" width="19" style="40" customWidth="1"/>
    <col min="1029" max="1029" width="19.6640625" style="40" customWidth="1"/>
    <col min="1030" max="1030" width="8.5546875" style="40" customWidth="1"/>
    <col min="1031" max="1031" width="15.5546875" style="40" bestFit="1" customWidth="1"/>
    <col min="1032" max="1279" width="8.5546875" style="40"/>
    <col min="1280" max="1280" width="5.33203125" style="40" customWidth="1"/>
    <col min="1281" max="1281" width="61.6640625" style="40" customWidth="1"/>
    <col min="1282" max="1282" width="13" style="40" customWidth="1"/>
    <col min="1283" max="1283" width="16" style="40" customWidth="1"/>
    <col min="1284" max="1284" width="19" style="40" customWidth="1"/>
    <col min="1285" max="1285" width="19.6640625" style="40" customWidth="1"/>
    <col min="1286" max="1286" width="8.5546875" style="40" customWidth="1"/>
    <col min="1287" max="1287" width="15.5546875" style="40" bestFit="1" customWidth="1"/>
    <col min="1288" max="1535" width="8.5546875" style="40"/>
    <col min="1536" max="1536" width="5.33203125" style="40" customWidth="1"/>
    <col min="1537" max="1537" width="61.6640625" style="40" customWidth="1"/>
    <col min="1538" max="1538" width="13" style="40" customWidth="1"/>
    <col min="1539" max="1539" width="16" style="40" customWidth="1"/>
    <col min="1540" max="1540" width="19" style="40" customWidth="1"/>
    <col min="1541" max="1541" width="19.6640625" style="40" customWidth="1"/>
    <col min="1542" max="1542" width="8.5546875" style="40" customWidth="1"/>
    <col min="1543" max="1543" width="15.5546875" style="40" bestFit="1" customWidth="1"/>
    <col min="1544" max="1791" width="8.5546875" style="40"/>
    <col min="1792" max="1792" width="5.33203125" style="40" customWidth="1"/>
    <col min="1793" max="1793" width="61.6640625" style="40" customWidth="1"/>
    <col min="1794" max="1794" width="13" style="40" customWidth="1"/>
    <col min="1795" max="1795" width="16" style="40" customWidth="1"/>
    <col min="1796" max="1796" width="19" style="40" customWidth="1"/>
    <col min="1797" max="1797" width="19.6640625" style="40" customWidth="1"/>
    <col min="1798" max="1798" width="8.5546875" style="40" customWidth="1"/>
    <col min="1799" max="1799" width="15.5546875" style="40" bestFit="1" customWidth="1"/>
    <col min="1800" max="2047" width="8.5546875" style="40"/>
    <col min="2048" max="2048" width="5.33203125" style="40" customWidth="1"/>
    <col min="2049" max="2049" width="61.6640625" style="40" customWidth="1"/>
    <col min="2050" max="2050" width="13" style="40" customWidth="1"/>
    <col min="2051" max="2051" width="16" style="40" customWidth="1"/>
    <col min="2052" max="2052" width="19" style="40" customWidth="1"/>
    <col min="2053" max="2053" width="19.6640625" style="40" customWidth="1"/>
    <col min="2054" max="2054" width="8.5546875" style="40" customWidth="1"/>
    <col min="2055" max="2055" width="15.5546875" style="40" bestFit="1" customWidth="1"/>
    <col min="2056" max="2303" width="8.5546875" style="40"/>
    <col min="2304" max="2304" width="5.33203125" style="40" customWidth="1"/>
    <col min="2305" max="2305" width="61.6640625" style="40" customWidth="1"/>
    <col min="2306" max="2306" width="13" style="40" customWidth="1"/>
    <col min="2307" max="2307" width="16" style="40" customWidth="1"/>
    <col min="2308" max="2308" width="19" style="40" customWidth="1"/>
    <col min="2309" max="2309" width="19.6640625" style="40" customWidth="1"/>
    <col min="2310" max="2310" width="8.5546875" style="40" customWidth="1"/>
    <col min="2311" max="2311" width="15.5546875" style="40" bestFit="1" customWidth="1"/>
    <col min="2312" max="2559" width="8.5546875" style="40"/>
    <col min="2560" max="2560" width="5.33203125" style="40" customWidth="1"/>
    <col min="2561" max="2561" width="61.6640625" style="40" customWidth="1"/>
    <col min="2562" max="2562" width="13" style="40" customWidth="1"/>
    <col min="2563" max="2563" width="16" style="40" customWidth="1"/>
    <col min="2564" max="2564" width="19" style="40" customWidth="1"/>
    <col min="2565" max="2565" width="19.6640625" style="40" customWidth="1"/>
    <col min="2566" max="2566" width="8.5546875" style="40" customWidth="1"/>
    <col min="2567" max="2567" width="15.5546875" style="40" bestFit="1" customWidth="1"/>
    <col min="2568" max="2815" width="8.5546875" style="40"/>
    <col min="2816" max="2816" width="5.33203125" style="40" customWidth="1"/>
    <col min="2817" max="2817" width="61.6640625" style="40" customWidth="1"/>
    <col min="2818" max="2818" width="13" style="40" customWidth="1"/>
    <col min="2819" max="2819" width="16" style="40" customWidth="1"/>
    <col min="2820" max="2820" width="19" style="40" customWidth="1"/>
    <col min="2821" max="2821" width="19.6640625" style="40" customWidth="1"/>
    <col min="2822" max="2822" width="8.5546875" style="40" customWidth="1"/>
    <col min="2823" max="2823" width="15.5546875" style="40" bestFit="1" customWidth="1"/>
    <col min="2824" max="3071" width="8.5546875" style="40"/>
    <col min="3072" max="3072" width="5.33203125" style="40" customWidth="1"/>
    <col min="3073" max="3073" width="61.6640625" style="40" customWidth="1"/>
    <col min="3074" max="3074" width="13" style="40" customWidth="1"/>
    <col min="3075" max="3075" width="16" style="40" customWidth="1"/>
    <col min="3076" max="3076" width="19" style="40" customWidth="1"/>
    <col min="3077" max="3077" width="19.6640625" style="40" customWidth="1"/>
    <col min="3078" max="3078" width="8.5546875" style="40" customWidth="1"/>
    <col min="3079" max="3079" width="15.5546875" style="40" bestFit="1" customWidth="1"/>
    <col min="3080" max="3327" width="8.5546875" style="40"/>
    <col min="3328" max="3328" width="5.33203125" style="40" customWidth="1"/>
    <col min="3329" max="3329" width="61.6640625" style="40" customWidth="1"/>
    <col min="3330" max="3330" width="13" style="40" customWidth="1"/>
    <col min="3331" max="3331" width="16" style="40" customWidth="1"/>
    <col min="3332" max="3332" width="19" style="40" customWidth="1"/>
    <col min="3333" max="3333" width="19.6640625" style="40" customWidth="1"/>
    <col min="3334" max="3334" width="8.5546875" style="40" customWidth="1"/>
    <col min="3335" max="3335" width="15.5546875" style="40" bestFit="1" customWidth="1"/>
    <col min="3336" max="3583" width="8.5546875" style="40"/>
    <col min="3584" max="3584" width="5.33203125" style="40" customWidth="1"/>
    <col min="3585" max="3585" width="61.6640625" style="40" customWidth="1"/>
    <col min="3586" max="3586" width="13" style="40" customWidth="1"/>
    <col min="3587" max="3587" width="16" style="40" customWidth="1"/>
    <col min="3588" max="3588" width="19" style="40" customWidth="1"/>
    <col min="3589" max="3589" width="19.6640625" style="40" customWidth="1"/>
    <col min="3590" max="3590" width="8.5546875" style="40" customWidth="1"/>
    <col min="3591" max="3591" width="15.5546875" style="40" bestFit="1" customWidth="1"/>
    <col min="3592" max="3839" width="8.5546875" style="40"/>
    <col min="3840" max="3840" width="5.33203125" style="40" customWidth="1"/>
    <col min="3841" max="3841" width="61.6640625" style="40" customWidth="1"/>
    <col min="3842" max="3842" width="13" style="40" customWidth="1"/>
    <col min="3843" max="3843" width="16" style="40" customWidth="1"/>
    <col min="3844" max="3844" width="19" style="40" customWidth="1"/>
    <col min="3845" max="3845" width="19.6640625" style="40" customWidth="1"/>
    <col min="3846" max="3846" width="8.5546875" style="40" customWidth="1"/>
    <col min="3847" max="3847" width="15.5546875" style="40" bestFit="1" customWidth="1"/>
    <col min="3848" max="4095" width="8.5546875" style="40"/>
    <col min="4096" max="4096" width="5.33203125" style="40" customWidth="1"/>
    <col min="4097" max="4097" width="61.6640625" style="40" customWidth="1"/>
    <col min="4098" max="4098" width="13" style="40" customWidth="1"/>
    <col min="4099" max="4099" width="16" style="40" customWidth="1"/>
    <col min="4100" max="4100" width="19" style="40" customWidth="1"/>
    <col min="4101" max="4101" width="19.6640625" style="40" customWidth="1"/>
    <col min="4102" max="4102" width="8.5546875" style="40" customWidth="1"/>
    <col min="4103" max="4103" width="15.5546875" style="40" bestFit="1" customWidth="1"/>
    <col min="4104" max="4351" width="8.5546875" style="40"/>
    <col min="4352" max="4352" width="5.33203125" style="40" customWidth="1"/>
    <col min="4353" max="4353" width="61.6640625" style="40" customWidth="1"/>
    <col min="4354" max="4354" width="13" style="40" customWidth="1"/>
    <col min="4355" max="4355" width="16" style="40" customWidth="1"/>
    <col min="4356" max="4356" width="19" style="40" customWidth="1"/>
    <col min="4357" max="4357" width="19.6640625" style="40" customWidth="1"/>
    <col min="4358" max="4358" width="8.5546875" style="40" customWidth="1"/>
    <col min="4359" max="4359" width="15.5546875" style="40" bestFit="1" customWidth="1"/>
    <col min="4360" max="4607" width="8.5546875" style="40"/>
    <col min="4608" max="4608" width="5.33203125" style="40" customWidth="1"/>
    <col min="4609" max="4609" width="61.6640625" style="40" customWidth="1"/>
    <col min="4610" max="4610" width="13" style="40" customWidth="1"/>
    <col min="4611" max="4611" width="16" style="40" customWidth="1"/>
    <col min="4612" max="4612" width="19" style="40" customWidth="1"/>
    <col min="4613" max="4613" width="19.6640625" style="40" customWidth="1"/>
    <col min="4614" max="4614" width="8.5546875" style="40" customWidth="1"/>
    <col min="4615" max="4615" width="15.5546875" style="40" bestFit="1" customWidth="1"/>
    <col min="4616" max="4863" width="8.5546875" style="40"/>
    <col min="4864" max="4864" width="5.33203125" style="40" customWidth="1"/>
    <col min="4865" max="4865" width="61.6640625" style="40" customWidth="1"/>
    <col min="4866" max="4866" width="13" style="40" customWidth="1"/>
    <col min="4867" max="4867" width="16" style="40" customWidth="1"/>
    <col min="4868" max="4868" width="19" style="40" customWidth="1"/>
    <col min="4869" max="4869" width="19.6640625" style="40" customWidth="1"/>
    <col min="4870" max="4870" width="8.5546875" style="40" customWidth="1"/>
    <col min="4871" max="4871" width="15.5546875" style="40" bestFit="1" customWidth="1"/>
    <col min="4872" max="5119" width="8.5546875" style="40"/>
    <col min="5120" max="5120" width="5.33203125" style="40" customWidth="1"/>
    <col min="5121" max="5121" width="61.6640625" style="40" customWidth="1"/>
    <col min="5122" max="5122" width="13" style="40" customWidth="1"/>
    <col min="5123" max="5123" width="16" style="40" customWidth="1"/>
    <col min="5124" max="5124" width="19" style="40" customWidth="1"/>
    <col min="5125" max="5125" width="19.6640625" style="40" customWidth="1"/>
    <col min="5126" max="5126" width="8.5546875" style="40" customWidth="1"/>
    <col min="5127" max="5127" width="15.5546875" style="40" bestFit="1" customWidth="1"/>
    <col min="5128" max="5375" width="8.5546875" style="40"/>
    <col min="5376" max="5376" width="5.33203125" style="40" customWidth="1"/>
    <col min="5377" max="5377" width="61.6640625" style="40" customWidth="1"/>
    <col min="5378" max="5378" width="13" style="40" customWidth="1"/>
    <col min="5379" max="5379" width="16" style="40" customWidth="1"/>
    <col min="5380" max="5380" width="19" style="40" customWidth="1"/>
    <col min="5381" max="5381" width="19.6640625" style="40" customWidth="1"/>
    <col min="5382" max="5382" width="8.5546875" style="40" customWidth="1"/>
    <col min="5383" max="5383" width="15.5546875" style="40" bestFit="1" customWidth="1"/>
    <col min="5384" max="5631" width="8.5546875" style="40"/>
    <col min="5632" max="5632" width="5.33203125" style="40" customWidth="1"/>
    <col min="5633" max="5633" width="61.6640625" style="40" customWidth="1"/>
    <col min="5634" max="5634" width="13" style="40" customWidth="1"/>
    <col min="5635" max="5635" width="16" style="40" customWidth="1"/>
    <col min="5636" max="5636" width="19" style="40" customWidth="1"/>
    <col min="5637" max="5637" width="19.6640625" style="40" customWidth="1"/>
    <col min="5638" max="5638" width="8.5546875" style="40" customWidth="1"/>
    <col min="5639" max="5639" width="15.5546875" style="40" bestFit="1" customWidth="1"/>
    <col min="5640" max="5887" width="8.5546875" style="40"/>
    <col min="5888" max="5888" width="5.33203125" style="40" customWidth="1"/>
    <col min="5889" max="5889" width="61.6640625" style="40" customWidth="1"/>
    <col min="5890" max="5890" width="13" style="40" customWidth="1"/>
    <col min="5891" max="5891" width="16" style="40" customWidth="1"/>
    <col min="5892" max="5892" width="19" style="40" customWidth="1"/>
    <col min="5893" max="5893" width="19.6640625" style="40" customWidth="1"/>
    <col min="5894" max="5894" width="8.5546875" style="40" customWidth="1"/>
    <col min="5895" max="5895" width="15.5546875" style="40" bestFit="1" customWidth="1"/>
    <col min="5896" max="6143" width="8.5546875" style="40"/>
    <col min="6144" max="6144" width="5.33203125" style="40" customWidth="1"/>
    <col min="6145" max="6145" width="61.6640625" style="40" customWidth="1"/>
    <col min="6146" max="6146" width="13" style="40" customWidth="1"/>
    <col min="6147" max="6147" width="16" style="40" customWidth="1"/>
    <col min="6148" max="6148" width="19" style="40" customWidth="1"/>
    <col min="6149" max="6149" width="19.6640625" style="40" customWidth="1"/>
    <col min="6150" max="6150" width="8.5546875" style="40" customWidth="1"/>
    <col min="6151" max="6151" width="15.5546875" style="40" bestFit="1" customWidth="1"/>
    <col min="6152" max="6399" width="8.5546875" style="40"/>
    <col min="6400" max="6400" width="5.33203125" style="40" customWidth="1"/>
    <col min="6401" max="6401" width="61.6640625" style="40" customWidth="1"/>
    <col min="6402" max="6402" width="13" style="40" customWidth="1"/>
    <col min="6403" max="6403" width="16" style="40" customWidth="1"/>
    <col min="6404" max="6404" width="19" style="40" customWidth="1"/>
    <col min="6405" max="6405" width="19.6640625" style="40" customWidth="1"/>
    <col min="6406" max="6406" width="8.5546875" style="40" customWidth="1"/>
    <col min="6407" max="6407" width="15.5546875" style="40" bestFit="1" customWidth="1"/>
    <col min="6408" max="6655" width="8.5546875" style="40"/>
    <col min="6656" max="6656" width="5.33203125" style="40" customWidth="1"/>
    <col min="6657" max="6657" width="61.6640625" style="40" customWidth="1"/>
    <col min="6658" max="6658" width="13" style="40" customWidth="1"/>
    <col min="6659" max="6659" width="16" style="40" customWidth="1"/>
    <col min="6660" max="6660" width="19" style="40" customWidth="1"/>
    <col min="6661" max="6661" width="19.6640625" style="40" customWidth="1"/>
    <col min="6662" max="6662" width="8.5546875" style="40" customWidth="1"/>
    <col min="6663" max="6663" width="15.5546875" style="40" bestFit="1" customWidth="1"/>
    <col min="6664" max="6911" width="8.5546875" style="40"/>
    <col min="6912" max="6912" width="5.33203125" style="40" customWidth="1"/>
    <col min="6913" max="6913" width="61.6640625" style="40" customWidth="1"/>
    <col min="6914" max="6914" width="13" style="40" customWidth="1"/>
    <col min="6915" max="6915" width="16" style="40" customWidth="1"/>
    <col min="6916" max="6916" width="19" style="40" customWidth="1"/>
    <col min="6917" max="6917" width="19.6640625" style="40" customWidth="1"/>
    <col min="6918" max="6918" width="8.5546875" style="40" customWidth="1"/>
    <col min="6919" max="6919" width="15.5546875" style="40" bestFit="1" customWidth="1"/>
    <col min="6920" max="7167" width="8.5546875" style="40"/>
    <col min="7168" max="7168" width="5.33203125" style="40" customWidth="1"/>
    <col min="7169" max="7169" width="61.6640625" style="40" customWidth="1"/>
    <col min="7170" max="7170" width="13" style="40" customWidth="1"/>
    <col min="7171" max="7171" width="16" style="40" customWidth="1"/>
    <col min="7172" max="7172" width="19" style="40" customWidth="1"/>
    <col min="7173" max="7173" width="19.6640625" style="40" customWidth="1"/>
    <col min="7174" max="7174" width="8.5546875" style="40" customWidth="1"/>
    <col min="7175" max="7175" width="15.5546875" style="40" bestFit="1" customWidth="1"/>
    <col min="7176" max="7423" width="8.5546875" style="40"/>
    <col min="7424" max="7424" width="5.33203125" style="40" customWidth="1"/>
    <col min="7425" max="7425" width="61.6640625" style="40" customWidth="1"/>
    <col min="7426" max="7426" width="13" style="40" customWidth="1"/>
    <col min="7427" max="7427" width="16" style="40" customWidth="1"/>
    <col min="7428" max="7428" width="19" style="40" customWidth="1"/>
    <col min="7429" max="7429" width="19.6640625" style="40" customWidth="1"/>
    <col min="7430" max="7430" width="8.5546875" style="40" customWidth="1"/>
    <col min="7431" max="7431" width="15.5546875" style="40" bestFit="1" customWidth="1"/>
    <col min="7432" max="7679" width="8.5546875" style="40"/>
    <col min="7680" max="7680" width="5.33203125" style="40" customWidth="1"/>
    <col min="7681" max="7681" width="61.6640625" style="40" customWidth="1"/>
    <col min="7682" max="7682" width="13" style="40" customWidth="1"/>
    <col min="7683" max="7683" width="16" style="40" customWidth="1"/>
    <col min="7684" max="7684" width="19" style="40" customWidth="1"/>
    <col min="7685" max="7685" width="19.6640625" style="40" customWidth="1"/>
    <col min="7686" max="7686" width="8.5546875" style="40" customWidth="1"/>
    <col min="7687" max="7687" width="15.5546875" style="40" bestFit="1" customWidth="1"/>
    <col min="7688" max="7935" width="8.5546875" style="40"/>
    <col min="7936" max="7936" width="5.33203125" style="40" customWidth="1"/>
    <col min="7937" max="7937" width="61.6640625" style="40" customWidth="1"/>
    <col min="7938" max="7938" width="13" style="40" customWidth="1"/>
    <col min="7939" max="7939" width="16" style="40" customWidth="1"/>
    <col min="7940" max="7940" width="19" style="40" customWidth="1"/>
    <col min="7941" max="7941" width="19.6640625" style="40" customWidth="1"/>
    <col min="7942" max="7942" width="8.5546875" style="40" customWidth="1"/>
    <col min="7943" max="7943" width="15.5546875" style="40" bestFit="1" customWidth="1"/>
    <col min="7944" max="8191" width="8.5546875" style="40"/>
    <col min="8192" max="8192" width="5.33203125" style="40" customWidth="1"/>
    <col min="8193" max="8193" width="61.6640625" style="40" customWidth="1"/>
    <col min="8194" max="8194" width="13" style="40" customWidth="1"/>
    <col min="8195" max="8195" width="16" style="40" customWidth="1"/>
    <col min="8196" max="8196" width="19" style="40" customWidth="1"/>
    <col min="8197" max="8197" width="19.6640625" style="40" customWidth="1"/>
    <col min="8198" max="8198" width="8.5546875" style="40" customWidth="1"/>
    <col min="8199" max="8199" width="15.5546875" style="40" bestFit="1" customWidth="1"/>
    <col min="8200" max="8447" width="8.5546875" style="40"/>
    <col min="8448" max="8448" width="5.33203125" style="40" customWidth="1"/>
    <col min="8449" max="8449" width="61.6640625" style="40" customWidth="1"/>
    <col min="8450" max="8450" width="13" style="40" customWidth="1"/>
    <col min="8451" max="8451" width="16" style="40" customWidth="1"/>
    <col min="8452" max="8452" width="19" style="40" customWidth="1"/>
    <col min="8453" max="8453" width="19.6640625" style="40" customWidth="1"/>
    <col min="8454" max="8454" width="8.5546875" style="40" customWidth="1"/>
    <col min="8455" max="8455" width="15.5546875" style="40" bestFit="1" customWidth="1"/>
    <col min="8456" max="8703" width="8.5546875" style="40"/>
    <col min="8704" max="8704" width="5.33203125" style="40" customWidth="1"/>
    <col min="8705" max="8705" width="61.6640625" style="40" customWidth="1"/>
    <col min="8706" max="8706" width="13" style="40" customWidth="1"/>
    <col min="8707" max="8707" width="16" style="40" customWidth="1"/>
    <col min="8708" max="8708" width="19" style="40" customWidth="1"/>
    <col min="8709" max="8709" width="19.6640625" style="40" customWidth="1"/>
    <col min="8710" max="8710" width="8.5546875" style="40" customWidth="1"/>
    <col min="8711" max="8711" width="15.5546875" style="40" bestFit="1" customWidth="1"/>
    <col min="8712" max="8959" width="8.5546875" style="40"/>
    <col min="8960" max="8960" width="5.33203125" style="40" customWidth="1"/>
    <col min="8961" max="8961" width="61.6640625" style="40" customWidth="1"/>
    <col min="8962" max="8962" width="13" style="40" customWidth="1"/>
    <col min="8963" max="8963" width="16" style="40" customWidth="1"/>
    <col min="8964" max="8964" width="19" style="40" customWidth="1"/>
    <col min="8965" max="8965" width="19.6640625" style="40" customWidth="1"/>
    <col min="8966" max="8966" width="8.5546875" style="40" customWidth="1"/>
    <col min="8967" max="8967" width="15.5546875" style="40" bestFit="1" customWidth="1"/>
    <col min="8968" max="9215" width="8.5546875" style="40"/>
    <col min="9216" max="9216" width="5.33203125" style="40" customWidth="1"/>
    <col min="9217" max="9217" width="61.6640625" style="40" customWidth="1"/>
    <col min="9218" max="9218" width="13" style="40" customWidth="1"/>
    <col min="9219" max="9219" width="16" style="40" customWidth="1"/>
    <col min="9220" max="9220" width="19" style="40" customWidth="1"/>
    <col min="9221" max="9221" width="19.6640625" style="40" customWidth="1"/>
    <col min="9222" max="9222" width="8.5546875" style="40" customWidth="1"/>
    <col min="9223" max="9223" width="15.5546875" style="40" bestFit="1" customWidth="1"/>
    <col min="9224" max="9471" width="8.5546875" style="40"/>
    <col min="9472" max="9472" width="5.33203125" style="40" customWidth="1"/>
    <col min="9473" max="9473" width="61.6640625" style="40" customWidth="1"/>
    <col min="9474" max="9474" width="13" style="40" customWidth="1"/>
    <col min="9475" max="9475" width="16" style="40" customWidth="1"/>
    <col min="9476" max="9476" width="19" style="40" customWidth="1"/>
    <col min="9477" max="9477" width="19.6640625" style="40" customWidth="1"/>
    <col min="9478" max="9478" width="8.5546875" style="40" customWidth="1"/>
    <col min="9479" max="9479" width="15.5546875" style="40" bestFit="1" customWidth="1"/>
    <col min="9480" max="9727" width="8.5546875" style="40"/>
    <col min="9728" max="9728" width="5.33203125" style="40" customWidth="1"/>
    <col min="9729" max="9729" width="61.6640625" style="40" customWidth="1"/>
    <col min="9730" max="9730" width="13" style="40" customWidth="1"/>
    <col min="9731" max="9731" width="16" style="40" customWidth="1"/>
    <col min="9732" max="9732" width="19" style="40" customWidth="1"/>
    <col min="9733" max="9733" width="19.6640625" style="40" customWidth="1"/>
    <col min="9734" max="9734" width="8.5546875" style="40" customWidth="1"/>
    <col min="9735" max="9735" width="15.5546875" style="40" bestFit="1" customWidth="1"/>
    <col min="9736" max="9983" width="8.5546875" style="40"/>
    <col min="9984" max="9984" width="5.33203125" style="40" customWidth="1"/>
    <col min="9985" max="9985" width="61.6640625" style="40" customWidth="1"/>
    <col min="9986" max="9986" width="13" style="40" customWidth="1"/>
    <col min="9987" max="9987" width="16" style="40" customWidth="1"/>
    <col min="9988" max="9988" width="19" style="40" customWidth="1"/>
    <col min="9989" max="9989" width="19.6640625" style="40" customWidth="1"/>
    <col min="9990" max="9990" width="8.5546875" style="40" customWidth="1"/>
    <col min="9991" max="9991" width="15.5546875" style="40" bestFit="1" customWidth="1"/>
    <col min="9992" max="10239" width="8.5546875" style="40"/>
    <col min="10240" max="10240" width="5.33203125" style="40" customWidth="1"/>
    <col min="10241" max="10241" width="61.6640625" style="40" customWidth="1"/>
    <col min="10242" max="10242" width="13" style="40" customWidth="1"/>
    <col min="10243" max="10243" width="16" style="40" customWidth="1"/>
    <col min="10244" max="10244" width="19" style="40" customWidth="1"/>
    <col min="10245" max="10245" width="19.6640625" style="40" customWidth="1"/>
    <col min="10246" max="10246" width="8.5546875" style="40" customWidth="1"/>
    <col min="10247" max="10247" width="15.5546875" style="40" bestFit="1" customWidth="1"/>
    <col min="10248" max="10495" width="8.5546875" style="40"/>
    <col min="10496" max="10496" width="5.33203125" style="40" customWidth="1"/>
    <col min="10497" max="10497" width="61.6640625" style="40" customWidth="1"/>
    <col min="10498" max="10498" width="13" style="40" customWidth="1"/>
    <col min="10499" max="10499" width="16" style="40" customWidth="1"/>
    <col min="10500" max="10500" width="19" style="40" customWidth="1"/>
    <col min="10501" max="10501" width="19.6640625" style="40" customWidth="1"/>
    <col min="10502" max="10502" width="8.5546875" style="40" customWidth="1"/>
    <col min="10503" max="10503" width="15.5546875" style="40" bestFit="1" customWidth="1"/>
    <col min="10504" max="10751" width="8.5546875" style="40"/>
    <col min="10752" max="10752" width="5.33203125" style="40" customWidth="1"/>
    <col min="10753" max="10753" width="61.6640625" style="40" customWidth="1"/>
    <col min="10754" max="10754" width="13" style="40" customWidth="1"/>
    <col min="10755" max="10755" width="16" style="40" customWidth="1"/>
    <col min="10756" max="10756" width="19" style="40" customWidth="1"/>
    <col min="10757" max="10757" width="19.6640625" style="40" customWidth="1"/>
    <col min="10758" max="10758" width="8.5546875" style="40" customWidth="1"/>
    <col min="10759" max="10759" width="15.5546875" style="40" bestFit="1" customWidth="1"/>
    <col min="10760" max="11007" width="8.5546875" style="40"/>
    <col min="11008" max="11008" width="5.33203125" style="40" customWidth="1"/>
    <col min="11009" max="11009" width="61.6640625" style="40" customWidth="1"/>
    <col min="11010" max="11010" width="13" style="40" customWidth="1"/>
    <col min="11011" max="11011" width="16" style="40" customWidth="1"/>
    <col min="11012" max="11012" width="19" style="40" customWidth="1"/>
    <col min="11013" max="11013" width="19.6640625" style="40" customWidth="1"/>
    <col min="11014" max="11014" width="8.5546875" style="40" customWidth="1"/>
    <col min="11015" max="11015" width="15.5546875" style="40" bestFit="1" customWidth="1"/>
    <col min="11016" max="11263" width="8.5546875" style="40"/>
    <col min="11264" max="11264" width="5.33203125" style="40" customWidth="1"/>
    <col min="11265" max="11265" width="61.6640625" style="40" customWidth="1"/>
    <col min="11266" max="11266" width="13" style="40" customWidth="1"/>
    <col min="11267" max="11267" width="16" style="40" customWidth="1"/>
    <col min="11268" max="11268" width="19" style="40" customWidth="1"/>
    <col min="11269" max="11269" width="19.6640625" style="40" customWidth="1"/>
    <col min="11270" max="11270" width="8.5546875" style="40" customWidth="1"/>
    <col min="11271" max="11271" width="15.5546875" style="40" bestFit="1" customWidth="1"/>
    <col min="11272" max="11519" width="8.5546875" style="40"/>
    <col min="11520" max="11520" width="5.33203125" style="40" customWidth="1"/>
    <col min="11521" max="11521" width="61.6640625" style="40" customWidth="1"/>
    <col min="11522" max="11522" width="13" style="40" customWidth="1"/>
    <col min="11523" max="11523" width="16" style="40" customWidth="1"/>
    <col min="11524" max="11524" width="19" style="40" customWidth="1"/>
    <col min="11525" max="11525" width="19.6640625" style="40" customWidth="1"/>
    <col min="11526" max="11526" width="8.5546875" style="40" customWidth="1"/>
    <col min="11527" max="11527" width="15.5546875" style="40" bestFit="1" customWidth="1"/>
    <col min="11528" max="11775" width="8.5546875" style="40"/>
    <col min="11776" max="11776" width="5.33203125" style="40" customWidth="1"/>
    <col min="11777" max="11777" width="61.6640625" style="40" customWidth="1"/>
    <col min="11778" max="11778" width="13" style="40" customWidth="1"/>
    <col min="11779" max="11779" width="16" style="40" customWidth="1"/>
    <col min="11780" max="11780" width="19" style="40" customWidth="1"/>
    <col min="11781" max="11781" width="19.6640625" style="40" customWidth="1"/>
    <col min="11782" max="11782" width="8.5546875" style="40" customWidth="1"/>
    <col min="11783" max="11783" width="15.5546875" style="40" bestFit="1" customWidth="1"/>
    <col min="11784" max="12031" width="8.5546875" style="40"/>
    <col min="12032" max="12032" width="5.33203125" style="40" customWidth="1"/>
    <col min="12033" max="12033" width="61.6640625" style="40" customWidth="1"/>
    <col min="12034" max="12034" width="13" style="40" customWidth="1"/>
    <col min="12035" max="12035" width="16" style="40" customWidth="1"/>
    <col min="12036" max="12036" width="19" style="40" customWidth="1"/>
    <col min="12037" max="12037" width="19.6640625" style="40" customWidth="1"/>
    <col min="12038" max="12038" width="8.5546875" style="40" customWidth="1"/>
    <col min="12039" max="12039" width="15.5546875" style="40" bestFit="1" customWidth="1"/>
    <col min="12040" max="12287" width="8.5546875" style="40"/>
    <col min="12288" max="12288" width="5.33203125" style="40" customWidth="1"/>
    <col min="12289" max="12289" width="61.6640625" style="40" customWidth="1"/>
    <col min="12290" max="12290" width="13" style="40" customWidth="1"/>
    <col min="12291" max="12291" width="16" style="40" customWidth="1"/>
    <col min="12292" max="12292" width="19" style="40" customWidth="1"/>
    <col min="12293" max="12293" width="19.6640625" style="40" customWidth="1"/>
    <col min="12294" max="12294" width="8.5546875" style="40" customWidth="1"/>
    <col min="12295" max="12295" width="15.5546875" style="40" bestFit="1" customWidth="1"/>
    <col min="12296" max="12543" width="8.5546875" style="40"/>
    <col min="12544" max="12544" width="5.33203125" style="40" customWidth="1"/>
    <col min="12545" max="12545" width="61.6640625" style="40" customWidth="1"/>
    <col min="12546" max="12546" width="13" style="40" customWidth="1"/>
    <col min="12547" max="12547" width="16" style="40" customWidth="1"/>
    <col min="12548" max="12548" width="19" style="40" customWidth="1"/>
    <col min="12549" max="12549" width="19.6640625" style="40" customWidth="1"/>
    <col min="12550" max="12550" width="8.5546875" style="40" customWidth="1"/>
    <col min="12551" max="12551" width="15.5546875" style="40" bestFit="1" customWidth="1"/>
    <col min="12552" max="12799" width="8.5546875" style="40"/>
    <col min="12800" max="12800" width="5.33203125" style="40" customWidth="1"/>
    <col min="12801" max="12801" width="61.6640625" style="40" customWidth="1"/>
    <col min="12802" max="12802" width="13" style="40" customWidth="1"/>
    <col min="12803" max="12803" width="16" style="40" customWidth="1"/>
    <col min="12804" max="12804" width="19" style="40" customWidth="1"/>
    <col min="12805" max="12805" width="19.6640625" style="40" customWidth="1"/>
    <col min="12806" max="12806" width="8.5546875" style="40" customWidth="1"/>
    <col min="12807" max="12807" width="15.5546875" style="40" bestFit="1" customWidth="1"/>
    <col min="12808" max="13055" width="8.5546875" style="40"/>
    <col min="13056" max="13056" width="5.33203125" style="40" customWidth="1"/>
    <col min="13057" max="13057" width="61.6640625" style="40" customWidth="1"/>
    <col min="13058" max="13058" width="13" style="40" customWidth="1"/>
    <col min="13059" max="13059" width="16" style="40" customWidth="1"/>
    <col min="13060" max="13060" width="19" style="40" customWidth="1"/>
    <col min="13061" max="13061" width="19.6640625" style="40" customWidth="1"/>
    <col min="13062" max="13062" width="8.5546875" style="40" customWidth="1"/>
    <col min="13063" max="13063" width="15.5546875" style="40" bestFit="1" customWidth="1"/>
    <col min="13064" max="13311" width="8.5546875" style="40"/>
    <col min="13312" max="13312" width="5.33203125" style="40" customWidth="1"/>
    <col min="13313" max="13313" width="61.6640625" style="40" customWidth="1"/>
    <col min="13314" max="13314" width="13" style="40" customWidth="1"/>
    <col min="13315" max="13315" width="16" style="40" customWidth="1"/>
    <col min="13316" max="13316" width="19" style="40" customWidth="1"/>
    <col min="13317" max="13317" width="19.6640625" style="40" customWidth="1"/>
    <col min="13318" max="13318" width="8.5546875" style="40" customWidth="1"/>
    <col min="13319" max="13319" width="15.5546875" style="40" bestFit="1" customWidth="1"/>
    <col min="13320" max="13567" width="8.5546875" style="40"/>
    <col min="13568" max="13568" width="5.33203125" style="40" customWidth="1"/>
    <col min="13569" max="13569" width="61.6640625" style="40" customWidth="1"/>
    <col min="13570" max="13570" width="13" style="40" customWidth="1"/>
    <col min="13571" max="13571" width="16" style="40" customWidth="1"/>
    <col min="13572" max="13572" width="19" style="40" customWidth="1"/>
    <col min="13573" max="13573" width="19.6640625" style="40" customWidth="1"/>
    <col min="13574" max="13574" width="8.5546875" style="40" customWidth="1"/>
    <col min="13575" max="13575" width="15.5546875" style="40" bestFit="1" customWidth="1"/>
    <col min="13576" max="13823" width="8.5546875" style="40"/>
    <col min="13824" max="13824" width="5.33203125" style="40" customWidth="1"/>
    <col min="13825" max="13825" width="61.6640625" style="40" customWidth="1"/>
    <col min="13826" max="13826" width="13" style="40" customWidth="1"/>
    <col min="13827" max="13827" width="16" style="40" customWidth="1"/>
    <col min="13828" max="13828" width="19" style="40" customWidth="1"/>
    <col min="13829" max="13829" width="19.6640625" style="40" customWidth="1"/>
    <col min="13830" max="13830" width="8.5546875" style="40" customWidth="1"/>
    <col min="13831" max="13831" width="15.5546875" style="40" bestFit="1" customWidth="1"/>
    <col min="13832" max="14079" width="8.5546875" style="40"/>
    <col min="14080" max="14080" width="5.33203125" style="40" customWidth="1"/>
    <col min="14081" max="14081" width="61.6640625" style="40" customWidth="1"/>
    <col min="14082" max="14082" width="13" style="40" customWidth="1"/>
    <col min="14083" max="14083" width="16" style="40" customWidth="1"/>
    <col min="14084" max="14084" width="19" style="40" customWidth="1"/>
    <col min="14085" max="14085" width="19.6640625" style="40" customWidth="1"/>
    <col min="14086" max="14086" width="8.5546875" style="40" customWidth="1"/>
    <col min="14087" max="14087" width="15.5546875" style="40" bestFit="1" customWidth="1"/>
    <col min="14088" max="14335" width="8.5546875" style="40"/>
    <col min="14336" max="14336" width="5.33203125" style="40" customWidth="1"/>
    <col min="14337" max="14337" width="61.6640625" style="40" customWidth="1"/>
    <col min="14338" max="14338" width="13" style="40" customWidth="1"/>
    <col min="14339" max="14339" width="16" style="40" customWidth="1"/>
    <col min="14340" max="14340" width="19" style="40" customWidth="1"/>
    <col min="14341" max="14341" width="19.6640625" style="40" customWidth="1"/>
    <col min="14342" max="14342" width="8.5546875" style="40" customWidth="1"/>
    <col min="14343" max="14343" width="15.5546875" style="40" bestFit="1" customWidth="1"/>
    <col min="14344" max="14591" width="8.5546875" style="40"/>
    <col min="14592" max="14592" width="5.33203125" style="40" customWidth="1"/>
    <col min="14593" max="14593" width="61.6640625" style="40" customWidth="1"/>
    <col min="14594" max="14594" width="13" style="40" customWidth="1"/>
    <col min="14595" max="14595" width="16" style="40" customWidth="1"/>
    <col min="14596" max="14596" width="19" style="40" customWidth="1"/>
    <col min="14597" max="14597" width="19.6640625" style="40" customWidth="1"/>
    <col min="14598" max="14598" width="8.5546875" style="40" customWidth="1"/>
    <col min="14599" max="14599" width="15.5546875" style="40" bestFit="1" customWidth="1"/>
    <col min="14600" max="14847" width="8.5546875" style="40"/>
    <col min="14848" max="14848" width="5.33203125" style="40" customWidth="1"/>
    <col min="14849" max="14849" width="61.6640625" style="40" customWidth="1"/>
    <col min="14850" max="14850" width="13" style="40" customWidth="1"/>
    <col min="14851" max="14851" width="16" style="40" customWidth="1"/>
    <col min="14852" max="14852" width="19" style="40" customWidth="1"/>
    <col min="14853" max="14853" width="19.6640625" style="40" customWidth="1"/>
    <col min="14854" max="14854" width="8.5546875" style="40" customWidth="1"/>
    <col min="14855" max="14855" width="15.5546875" style="40" bestFit="1" customWidth="1"/>
    <col min="14856" max="15103" width="8.5546875" style="40"/>
    <col min="15104" max="15104" width="5.33203125" style="40" customWidth="1"/>
    <col min="15105" max="15105" width="61.6640625" style="40" customWidth="1"/>
    <col min="15106" max="15106" width="13" style="40" customWidth="1"/>
    <col min="15107" max="15107" width="16" style="40" customWidth="1"/>
    <col min="15108" max="15108" width="19" style="40" customWidth="1"/>
    <col min="15109" max="15109" width="19.6640625" style="40" customWidth="1"/>
    <col min="15110" max="15110" width="8.5546875" style="40" customWidth="1"/>
    <col min="15111" max="15111" width="15.5546875" style="40" bestFit="1" customWidth="1"/>
    <col min="15112" max="15359" width="8.5546875" style="40"/>
    <col min="15360" max="15360" width="5.33203125" style="40" customWidth="1"/>
    <col min="15361" max="15361" width="61.6640625" style="40" customWidth="1"/>
    <col min="15362" max="15362" width="13" style="40" customWidth="1"/>
    <col min="15363" max="15363" width="16" style="40" customWidth="1"/>
    <col min="15364" max="15364" width="19" style="40" customWidth="1"/>
    <col min="15365" max="15365" width="19.6640625" style="40" customWidth="1"/>
    <col min="15366" max="15366" width="8.5546875" style="40" customWidth="1"/>
    <col min="15367" max="15367" width="15.5546875" style="40" bestFit="1" customWidth="1"/>
    <col min="15368" max="15615" width="8.5546875" style="40"/>
    <col min="15616" max="15616" width="5.33203125" style="40" customWidth="1"/>
    <col min="15617" max="15617" width="61.6640625" style="40" customWidth="1"/>
    <col min="15618" max="15618" width="13" style="40" customWidth="1"/>
    <col min="15619" max="15619" width="16" style="40" customWidth="1"/>
    <col min="15620" max="15620" width="19" style="40" customWidth="1"/>
    <col min="15621" max="15621" width="19.6640625" style="40" customWidth="1"/>
    <col min="15622" max="15622" width="8.5546875" style="40" customWidth="1"/>
    <col min="15623" max="15623" width="15.5546875" style="40" bestFit="1" customWidth="1"/>
    <col min="15624" max="15871" width="8.5546875" style="40"/>
    <col min="15872" max="15872" width="5.33203125" style="40" customWidth="1"/>
    <col min="15873" max="15873" width="61.6640625" style="40" customWidth="1"/>
    <col min="15874" max="15874" width="13" style="40" customWidth="1"/>
    <col min="15875" max="15875" width="16" style="40" customWidth="1"/>
    <col min="15876" max="15876" width="19" style="40" customWidth="1"/>
    <col min="15877" max="15877" width="19.6640625" style="40" customWidth="1"/>
    <col min="15878" max="15878" width="8.5546875" style="40" customWidth="1"/>
    <col min="15879" max="15879" width="15.5546875" style="40" bestFit="1" customWidth="1"/>
    <col min="15880" max="16127" width="8.5546875" style="40"/>
    <col min="16128" max="16128" width="5.33203125" style="40" customWidth="1"/>
    <col min="16129" max="16129" width="61.6640625" style="40" customWidth="1"/>
    <col min="16130" max="16130" width="13" style="40" customWidth="1"/>
    <col min="16131" max="16131" width="16" style="40" customWidth="1"/>
    <col min="16132" max="16132" width="19" style="40" customWidth="1"/>
    <col min="16133" max="16133" width="19.6640625" style="40" customWidth="1"/>
    <col min="16134" max="16134" width="8.5546875" style="40" customWidth="1"/>
    <col min="16135" max="16135" width="15.5546875" style="40" bestFit="1" customWidth="1"/>
    <col min="16136" max="16384" width="8.5546875" style="40"/>
  </cols>
  <sheetData>
    <row r="1" spans="1:10" ht="26.25" customHeight="1">
      <c r="A1" s="209" t="s">
        <v>64</v>
      </c>
      <c r="B1" s="209"/>
      <c r="C1" s="209"/>
      <c r="D1" s="209"/>
      <c r="E1" s="209"/>
      <c r="F1" s="209"/>
      <c r="G1" s="209"/>
      <c r="H1" s="209"/>
    </row>
    <row r="2" spans="1:10" ht="39.75" customHeight="1">
      <c r="A2" s="210" t="str">
        <f>'THKP '!A2</f>
        <v>CÔNG TRÌNH :  CẢI TẠO, SỬA CHỮA MẦM NON KIẾN QUỐC</v>
      </c>
      <c r="B2" s="210"/>
      <c r="C2" s="210"/>
      <c r="D2" s="210"/>
      <c r="E2" s="210"/>
      <c r="F2" s="210"/>
      <c r="G2" s="210"/>
      <c r="H2" s="210"/>
    </row>
    <row r="3" spans="1:10" ht="6" customHeight="1">
      <c r="A3" s="210"/>
      <c r="B3" s="218"/>
      <c r="C3" s="218"/>
      <c r="D3" s="218"/>
      <c r="E3" s="218"/>
    </row>
    <row r="4" spans="1:10" ht="14.25" customHeight="1">
      <c r="A4" s="211" t="s">
        <v>51</v>
      </c>
      <c r="B4" s="211"/>
      <c r="C4" s="211"/>
      <c r="D4" s="211"/>
      <c r="E4" s="211"/>
      <c r="F4" s="211"/>
      <c r="G4" s="211"/>
      <c r="H4" s="211"/>
    </row>
    <row r="5" spans="1:10" ht="27.6">
      <c r="A5" s="67" t="s">
        <v>1</v>
      </c>
      <c r="B5" s="68" t="s">
        <v>54</v>
      </c>
      <c r="C5" s="68" t="s">
        <v>55</v>
      </c>
      <c r="D5" s="68" t="s">
        <v>56</v>
      </c>
      <c r="E5" s="68" t="s">
        <v>57</v>
      </c>
      <c r="F5" s="68" t="s">
        <v>58</v>
      </c>
      <c r="G5" s="68" t="s">
        <v>59</v>
      </c>
      <c r="H5" s="68" t="s">
        <v>60</v>
      </c>
    </row>
    <row r="6" spans="1:10" ht="15" customHeight="1">
      <c r="A6" s="213" t="s">
        <v>67</v>
      </c>
      <c r="B6" s="213"/>
      <c r="C6" s="213"/>
      <c r="D6" s="213"/>
      <c r="E6" s="213"/>
      <c r="F6" s="213"/>
      <c r="G6" s="213"/>
      <c r="H6" s="213"/>
    </row>
    <row r="7" spans="1:10" ht="29.25" customHeight="1">
      <c r="A7" s="43">
        <v>1</v>
      </c>
      <c r="B7" s="42" t="s">
        <v>68</v>
      </c>
      <c r="C7" s="43" t="s">
        <v>65</v>
      </c>
      <c r="D7" s="46" t="s">
        <v>61</v>
      </c>
      <c r="E7" s="44"/>
      <c r="F7" s="44">
        <f>8590000+1500000</f>
        <v>10090000</v>
      </c>
      <c r="G7" s="44">
        <f>E7*F7</f>
        <v>0</v>
      </c>
      <c r="H7" s="214" t="s">
        <v>62</v>
      </c>
    </row>
    <row r="8" spans="1:10" ht="25.5" customHeight="1">
      <c r="A8" s="43">
        <v>2</v>
      </c>
      <c r="B8" s="42" t="s">
        <v>63</v>
      </c>
      <c r="C8" s="43" t="s">
        <v>65</v>
      </c>
      <c r="D8" s="46" t="s">
        <v>52</v>
      </c>
      <c r="E8" s="45"/>
      <c r="F8" s="44">
        <f>12930000+1500000</f>
        <v>14430000</v>
      </c>
      <c r="G8" s="69">
        <f>E8*F8</f>
        <v>0</v>
      </c>
      <c r="H8" s="215"/>
    </row>
    <row r="9" spans="1:10" ht="15" customHeight="1">
      <c r="A9" s="70"/>
      <c r="B9" s="216" t="s">
        <v>19</v>
      </c>
      <c r="C9" s="216"/>
      <c r="D9" s="216"/>
      <c r="E9" s="216"/>
      <c r="F9" s="216"/>
      <c r="G9" s="71">
        <f>SUM(G7:G8)</f>
        <v>0</v>
      </c>
      <c r="H9" s="72"/>
    </row>
    <row r="10" spans="1:10" ht="15" customHeight="1">
      <c r="A10" s="217" t="e">
        <f ca="1">"Bằng chữ: "&amp;[3]!vnd(G9)&amp;" đồng chẵn./."</f>
        <v>#NAME?</v>
      </c>
      <c r="B10" s="217"/>
      <c r="C10" s="217"/>
      <c r="D10" s="217"/>
      <c r="E10" s="217"/>
      <c r="F10" s="217"/>
      <c r="G10" s="217"/>
      <c r="H10" s="217"/>
    </row>
    <row r="11" spans="1:10" ht="15" customHeight="1">
      <c r="E11" s="212" t="s">
        <v>69</v>
      </c>
      <c r="F11" s="212"/>
      <c r="G11" s="212"/>
      <c r="H11" s="212"/>
      <c r="I11" s="66"/>
      <c r="J11" s="66"/>
    </row>
    <row r="13" spans="1:10" ht="15" customHeight="1">
      <c r="G13" s="44">
        <f>G9/1.1</f>
        <v>0</v>
      </c>
    </row>
    <row r="18" spans="8:8" ht="15" customHeight="1">
      <c r="H18" s="74"/>
    </row>
    <row r="19" spans="8:8" ht="15" customHeight="1">
      <c r="H19" s="74"/>
    </row>
    <row r="20" spans="8:8" ht="15" customHeight="1">
      <c r="H20" s="74"/>
    </row>
  </sheetData>
  <mergeCells count="9">
    <mergeCell ref="A1:H1"/>
    <mergeCell ref="A2:H2"/>
    <mergeCell ref="A4:H4"/>
    <mergeCell ref="E11:H11"/>
    <mergeCell ref="A6:H6"/>
    <mergeCell ref="H7:H8"/>
    <mergeCell ref="B9:F9"/>
    <mergeCell ref="A10:H10"/>
    <mergeCell ref="A3:E3"/>
  </mergeCells>
  <pageMargins left="0.8" right="0.25" top="0.25" bottom="0.2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H9"/>
  <sheetViews>
    <sheetView workbookViewId="0">
      <selection activeCell="E6" sqref="E6"/>
    </sheetView>
  </sheetViews>
  <sheetFormatPr defaultColWidth="9" defaultRowHeight="15"/>
  <cols>
    <col min="1" max="1" width="5" style="2" customWidth="1"/>
    <col min="2" max="2" width="54.44140625" style="2" customWidth="1"/>
    <col min="3" max="3" width="9.5546875" style="2" customWidth="1"/>
    <col min="4" max="4" width="12.44140625" style="2" customWidth="1"/>
    <col min="5" max="5" width="17" style="2" customWidth="1"/>
    <col min="6" max="6" width="14.33203125" style="2" customWidth="1"/>
    <col min="7" max="7" width="15.109375" style="2" customWidth="1"/>
    <col min="8" max="8" width="10.109375" style="2" customWidth="1"/>
    <col min="9" max="16384" width="9" style="2"/>
  </cols>
  <sheetData>
    <row r="1" spans="1:8" s="3" customFormat="1" ht="26.25" customHeight="1">
      <c r="A1" s="219" t="s">
        <v>38</v>
      </c>
      <c r="B1" s="219"/>
      <c r="C1" s="219"/>
      <c r="D1" s="219"/>
      <c r="E1" s="219"/>
      <c r="F1" s="219"/>
      <c r="G1" s="219"/>
      <c r="H1" s="219"/>
    </row>
    <row r="2" spans="1:8" s="5" customFormat="1" ht="41.25" customHeight="1">
      <c r="A2" s="220" t="str">
        <f>'THKP '!A2</f>
        <v>CÔNG TRÌNH :  CẢI TẠO, SỬA CHỮA MẦM NON KIẾN QUỐC</v>
      </c>
      <c r="B2" s="220"/>
      <c r="C2" s="220"/>
      <c r="D2" s="220"/>
      <c r="E2" s="220"/>
      <c r="F2" s="220"/>
      <c r="G2" s="220"/>
      <c r="H2" s="220"/>
    </row>
    <row r="3" spans="1:8" s="5" customFormat="1" ht="22.5" hidden="1" customHeight="1">
      <c r="A3" s="222" t="e">
        <f>'THKP '!#REF!</f>
        <v>#REF!</v>
      </c>
      <c r="B3" s="222"/>
      <c r="C3" s="222"/>
      <c r="D3" s="222"/>
      <c r="E3" s="222"/>
      <c r="F3" s="222"/>
      <c r="G3" s="222"/>
      <c r="H3" s="222"/>
    </row>
    <row r="4" spans="1:8" ht="18.75" customHeight="1">
      <c r="A4" s="221" t="s">
        <v>0</v>
      </c>
      <c r="B4" s="221"/>
      <c r="C4" s="221"/>
      <c r="D4" s="221"/>
      <c r="E4" s="221"/>
      <c r="F4" s="221"/>
      <c r="G4" s="221"/>
      <c r="H4" s="221"/>
    </row>
    <row r="5" spans="1:8" s="6" customFormat="1" ht="33.75" customHeight="1">
      <c r="A5" s="8" t="s">
        <v>1</v>
      </c>
      <c r="B5" s="8" t="s">
        <v>2</v>
      </c>
      <c r="C5" s="9" t="s">
        <v>5</v>
      </c>
      <c r="D5" s="8" t="s">
        <v>3</v>
      </c>
      <c r="E5" s="9" t="s">
        <v>7</v>
      </c>
      <c r="F5" s="8" t="s">
        <v>6</v>
      </c>
      <c r="G5" s="9" t="s">
        <v>8</v>
      </c>
      <c r="H5" s="9" t="s">
        <v>4</v>
      </c>
    </row>
    <row r="6" spans="1:8" ht="19.5" customHeight="1">
      <c r="A6" s="7">
        <v>1</v>
      </c>
      <c r="B6" s="18" t="s">
        <v>39</v>
      </c>
      <c r="C6" s="19">
        <v>0.01</v>
      </c>
      <c r="D6" s="20" t="str">
        <f t="shared" ref="D6:D7" si="0">C6*100&amp;"% x Gxd"</f>
        <v>1% x Gxd</v>
      </c>
      <c r="E6" s="14" t="e">
        <f>ROUND(C6*#REF!,0)</f>
        <v>#REF!</v>
      </c>
      <c r="F6" s="14" t="e">
        <f t="shared" ref="F6:F7" si="1">ROUND(E6*10%,0)</f>
        <v>#REF!</v>
      </c>
      <c r="G6" s="14" t="e">
        <f t="shared" ref="G6:G7" si="2">ROUND(E6+F6,0)</f>
        <v>#REF!</v>
      </c>
      <c r="H6" s="7" t="s">
        <v>42</v>
      </c>
    </row>
    <row r="7" spans="1:8" ht="30">
      <c r="A7" s="7">
        <v>2</v>
      </c>
      <c r="B7" s="18" t="s">
        <v>40</v>
      </c>
      <c r="C7" s="19">
        <v>2.5000000000000001E-2</v>
      </c>
      <c r="D7" s="20" t="str">
        <f t="shared" si="0"/>
        <v>2,5% x Gxd</v>
      </c>
      <c r="E7" s="14" t="e">
        <f>ROUND(C7*#REF!,0)</f>
        <v>#REF!</v>
      </c>
      <c r="F7" s="14" t="e">
        <f t="shared" si="1"/>
        <v>#REF!</v>
      </c>
      <c r="G7" s="14" t="e">
        <f t="shared" si="2"/>
        <v>#REF!</v>
      </c>
      <c r="H7" s="7" t="s">
        <v>43</v>
      </c>
    </row>
    <row r="8" spans="1:8" ht="19.5" customHeight="1">
      <c r="A8" s="7">
        <v>3</v>
      </c>
      <c r="B8" s="18" t="s">
        <v>41</v>
      </c>
      <c r="C8" s="16"/>
      <c r="D8" s="20"/>
      <c r="E8" s="14"/>
      <c r="F8" s="14"/>
      <c r="G8" s="14"/>
      <c r="H8" s="7" t="s">
        <v>44</v>
      </c>
    </row>
    <row r="9" spans="1:8" s="4" customFormat="1" ht="19.5" customHeight="1">
      <c r="A9" s="10"/>
      <c r="B9" s="8" t="s">
        <v>19</v>
      </c>
      <c r="C9" s="10"/>
      <c r="D9" s="10"/>
      <c r="E9" s="15" t="e">
        <f>SUM(E6:E8)</f>
        <v>#REF!</v>
      </c>
      <c r="F9" s="15" t="e">
        <f t="shared" ref="F9:G9" si="3">SUM(F6:F8)</f>
        <v>#REF!</v>
      </c>
      <c r="G9" s="15" t="e">
        <f t="shared" si="3"/>
        <v>#REF!</v>
      </c>
      <c r="H9" s="8" t="s">
        <v>30</v>
      </c>
    </row>
  </sheetData>
  <mergeCells count="4">
    <mergeCell ref="A1:H1"/>
    <mergeCell ref="A2:H2"/>
    <mergeCell ref="A4:H4"/>
    <mergeCell ref="A3:H3"/>
  </mergeCells>
  <pageMargins left="0.7" right="0" top="0.5" bottom="0" header="0.31496062992126" footer="0.31496062992126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Nội suy TT12-2021</vt:lpstr>
      <vt:lpstr>THKP </vt:lpstr>
      <vt:lpstr>Sheet1</vt:lpstr>
      <vt:lpstr>CPXD </vt:lpstr>
      <vt:lpstr>CP Thiết bị</vt:lpstr>
      <vt:lpstr>CHMC</vt:lpstr>
      <vt:lpstr>'CP Thiết bị'!Print_Area</vt:lpstr>
      <vt:lpstr>'CPXD '!Print_Area</vt:lpstr>
      <vt:lpstr>'THKP '!Print_Area</vt:lpstr>
      <vt:lpstr>Table1</vt:lpstr>
      <vt:lpstr>Table2</vt:lpstr>
      <vt:lpstr>Table4</vt:lpstr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sccn</dc:creator>
  <cp:lastModifiedBy>Phạm Tân</cp:lastModifiedBy>
  <cp:lastPrinted>2026-01-05T09:32:13Z</cp:lastPrinted>
  <dcterms:created xsi:type="dcterms:W3CDTF">2016-06-15T07:36:44Z</dcterms:created>
  <dcterms:modified xsi:type="dcterms:W3CDTF">2026-06-05T02:04:57Z</dcterms:modified>
</cp:coreProperties>
</file>